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/>
  <mc:AlternateContent xmlns:mc="http://schemas.openxmlformats.org/markup-compatibility/2006">
    <mc:Choice Requires="x15">
      <x15ac:absPath xmlns:x15ac="http://schemas.microsoft.com/office/spreadsheetml/2010/11/ac" url="H:\桌面\Source data\"/>
    </mc:Choice>
  </mc:AlternateContent>
  <xr:revisionPtr revIDLastSave="0" documentId="13_ncr:1_{FF356247-6A2D-4889-852C-B9D8CF6DCB0B}" xr6:coauthVersionLast="47" xr6:coauthVersionMax="47" xr10:uidLastSave="{00000000-0000-0000-0000-000000000000}"/>
  <bookViews>
    <workbookView xWindow="28680" yWindow="-3330" windowWidth="29040" windowHeight="15720" activeTab="1" xr2:uid="{00000000-000D-0000-FFFF-FFFF00000000}"/>
  </bookViews>
  <sheets>
    <sheet name="ELISA" sheetId="1" r:id="rId1"/>
    <sheet name="RT-qPCR" sheetId="2" r:id="rId2"/>
    <sheet name="WB" sheetId="3" r:id="rId3"/>
    <sheet name="flow cytometry" sheetId="4" r:id="rId4"/>
    <sheet name="IF-Arg-1" sheetId="5" r:id="rId5"/>
    <sheet name="IF-iNOS" sheetId="6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12" i="6" l="1"/>
  <c r="K12" i="6"/>
  <c r="J12" i="6"/>
  <c r="I12" i="6"/>
  <c r="H12" i="6"/>
  <c r="L11" i="6"/>
  <c r="K11" i="6"/>
  <c r="J11" i="6"/>
  <c r="I11" i="6"/>
  <c r="H11" i="6"/>
  <c r="L10" i="6"/>
  <c r="K10" i="6"/>
  <c r="J10" i="6"/>
  <c r="I10" i="6"/>
  <c r="H10" i="6"/>
  <c r="L9" i="6"/>
  <c r="K9" i="6"/>
  <c r="J9" i="6"/>
  <c r="I9" i="6"/>
  <c r="H9" i="6"/>
  <c r="L8" i="6"/>
  <c r="K8" i="6"/>
  <c r="J8" i="6"/>
  <c r="I8" i="6"/>
  <c r="H8" i="6"/>
  <c r="H7" i="6"/>
  <c r="L13" i="5"/>
  <c r="K13" i="5"/>
  <c r="J13" i="5"/>
  <c r="I13" i="5"/>
  <c r="H13" i="5"/>
  <c r="L12" i="5"/>
  <c r="K12" i="5"/>
  <c r="J12" i="5"/>
  <c r="I12" i="5"/>
  <c r="H12" i="5"/>
  <c r="L11" i="5"/>
  <c r="K11" i="5"/>
  <c r="J11" i="5"/>
  <c r="I11" i="5"/>
  <c r="H11" i="5"/>
  <c r="L10" i="5"/>
  <c r="K10" i="5"/>
  <c r="J10" i="5"/>
  <c r="I10" i="5"/>
  <c r="H10" i="5"/>
  <c r="L9" i="5"/>
  <c r="K9" i="5"/>
  <c r="J9" i="5"/>
  <c r="I9" i="5"/>
  <c r="H9" i="5"/>
  <c r="H7" i="5"/>
  <c r="M9" i="3"/>
  <c r="L9" i="3"/>
  <c r="K9" i="3"/>
  <c r="J9" i="3"/>
  <c r="I9" i="3"/>
  <c r="F9" i="3"/>
  <c r="E9" i="3"/>
  <c r="D9" i="3"/>
  <c r="C9" i="3"/>
  <c r="B9" i="3"/>
  <c r="M8" i="3"/>
  <c r="L8" i="3"/>
  <c r="K8" i="3"/>
  <c r="J8" i="3"/>
  <c r="I8" i="3"/>
  <c r="F8" i="3"/>
  <c r="E8" i="3"/>
  <c r="D8" i="3"/>
  <c r="C8" i="3"/>
  <c r="B8" i="3"/>
  <c r="M7" i="3"/>
  <c r="L7" i="3"/>
  <c r="K7" i="3"/>
  <c r="J7" i="3"/>
  <c r="I7" i="3"/>
  <c r="F7" i="3"/>
  <c r="E7" i="3"/>
  <c r="D7" i="3"/>
  <c r="C7" i="3"/>
  <c r="B7" i="3"/>
  <c r="E152" i="2"/>
  <c r="F152" i="2" s="1"/>
  <c r="G152" i="2" s="1"/>
  <c r="F151" i="2"/>
  <c r="G151" i="2" s="1"/>
  <c r="E151" i="2"/>
  <c r="E150" i="2"/>
  <c r="F149" i="2"/>
  <c r="G149" i="2" s="1"/>
  <c r="E149" i="2"/>
  <c r="E148" i="2"/>
  <c r="F148" i="2" s="1"/>
  <c r="G148" i="2" s="1"/>
  <c r="F147" i="2"/>
  <c r="G147" i="2" s="1"/>
  <c r="E147" i="2"/>
  <c r="E146" i="2"/>
  <c r="F146" i="2" s="1"/>
  <c r="G146" i="2" s="1"/>
  <c r="F145" i="2"/>
  <c r="G145" i="2" s="1"/>
  <c r="E145" i="2"/>
  <c r="G144" i="2"/>
  <c r="H144" i="2" s="1"/>
  <c r="F144" i="2"/>
  <c r="E144" i="2"/>
  <c r="F143" i="2"/>
  <c r="G143" i="2" s="1"/>
  <c r="E143" i="2"/>
  <c r="F142" i="2"/>
  <c r="G142" i="2" s="1"/>
  <c r="E142" i="2"/>
  <c r="E141" i="2"/>
  <c r="E140" i="2"/>
  <c r="F140" i="2" s="1"/>
  <c r="G140" i="2" s="1"/>
  <c r="G139" i="2"/>
  <c r="F139" i="2"/>
  <c r="E139" i="2"/>
  <c r="E138" i="2"/>
  <c r="F138" i="2" s="1"/>
  <c r="G138" i="2" s="1"/>
  <c r="E137" i="2"/>
  <c r="F137" i="2" s="1"/>
  <c r="G137" i="2" s="1"/>
  <c r="E136" i="2"/>
  <c r="E135" i="2"/>
  <c r="F135" i="2" s="1"/>
  <c r="G135" i="2" s="1"/>
  <c r="E134" i="2"/>
  <c r="F134" i="2" s="1"/>
  <c r="G134" i="2" s="1"/>
  <c r="E133" i="2"/>
  <c r="F133" i="2" s="1"/>
  <c r="G133" i="2" s="1"/>
  <c r="E132" i="2"/>
  <c r="E131" i="2"/>
  <c r="F131" i="2" s="1"/>
  <c r="G131" i="2" s="1"/>
  <c r="E130" i="2"/>
  <c r="F130" i="2" s="1"/>
  <c r="G130" i="2" s="1"/>
  <c r="E129" i="2"/>
  <c r="F129" i="2" s="1"/>
  <c r="G129" i="2" s="1"/>
  <c r="E128" i="2"/>
  <c r="F128" i="2" s="1"/>
  <c r="G128" i="2" s="1"/>
  <c r="E127" i="2"/>
  <c r="E126" i="2"/>
  <c r="E125" i="2"/>
  <c r="F125" i="2" s="1"/>
  <c r="G125" i="2" s="1"/>
  <c r="E124" i="2"/>
  <c r="F132" i="2" s="1"/>
  <c r="G132" i="2" s="1"/>
  <c r="F123" i="2"/>
  <c r="G123" i="2" s="1"/>
  <c r="E123" i="2"/>
  <c r="E122" i="2"/>
  <c r="F122" i="2" s="1"/>
  <c r="G122" i="2" s="1"/>
  <c r="F121" i="2"/>
  <c r="G121" i="2" s="1"/>
  <c r="E121" i="2"/>
  <c r="F120" i="2"/>
  <c r="G120" i="2" s="1"/>
  <c r="H120" i="2" s="1"/>
  <c r="E120" i="2"/>
  <c r="F119" i="2"/>
  <c r="G119" i="2" s="1"/>
  <c r="E119" i="2"/>
  <c r="F118" i="2"/>
  <c r="G118" i="2" s="1"/>
  <c r="E118" i="2"/>
  <c r="E117" i="2"/>
  <c r="E116" i="2"/>
  <c r="F116" i="2" s="1"/>
  <c r="G116" i="2" s="1"/>
  <c r="F115" i="2"/>
  <c r="G115" i="2" s="1"/>
  <c r="E115" i="2"/>
  <c r="E114" i="2"/>
  <c r="F114" i="2" s="1"/>
  <c r="G114" i="2" s="1"/>
  <c r="H114" i="2" s="1"/>
  <c r="E113" i="2"/>
  <c r="F113" i="2" s="1"/>
  <c r="G113" i="2" s="1"/>
  <c r="E112" i="2"/>
  <c r="E111" i="2"/>
  <c r="F111" i="2" s="1"/>
  <c r="G111" i="2" s="1"/>
  <c r="E110" i="2"/>
  <c r="E109" i="2"/>
  <c r="F109" i="2" s="1"/>
  <c r="G109" i="2" s="1"/>
  <c r="F108" i="2"/>
  <c r="G108" i="2" s="1"/>
  <c r="E108" i="2"/>
  <c r="F117" i="2" s="1"/>
  <c r="G117" i="2" s="1"/>
  <c r="H117" i="2" s="1"/>
  <c r="E107" i="2"/>
  <c r="F107" i="2" s="1"/>
  <c r="G107" i="2" s="1"/>
  <c r="E106" i="2"/>
  <c r="F106" i="2" s="1"/>
  <c r="G106" i="2" s="1"/>
  <c r="E105" i="2"/>
  <c r="F105" i="2" s="1"/>
  <c r="G105" i="2" s="1"/>
  <c r="E104" i="2"/>
  <c r="F104" i="2" s="1"/>
  <c r="G104" i="2" s="1"/>
  <c r="F103" i="2"/>
  <c r="G103" i="2" s="1"/>
  <c r="E103" i="2"/>
  <c r="F102" i="2"/>
  <c r="G102" i="2" s="1"/>
  <c r="H102" i="2" s="1"/>
  <c r="E102" i="2"/>
  <c r="E101" i="2"/>
  <c r="F101" i="2" s="1"/>
  <c r="G101" i="2" s="1"/>
  <c r="E100" i="2"/>
  <c r="F100" i="2" s="1"/>
  <c r="G100" i="2" s="1"/>
  <c r="F99" i="2"/>
  <c r="G99" i="2" s="1"/>
  <c r="E99" i="2"/>
  <c r="G98" i="2"/>
  <c r="F98" i="2"/>
  <c r="E98" i="2"/>
  <c r="F97" i="2"/>
  <c r="G97" i="2" s="1"/>
  <c r="E97" i="2"/>
  <c r="F96" i="2"/>
  <c r="G96" i="2" s="1"/>
  <c r="E96" i="2"/>
  <c r="F95" i="2"/>
  <c r="G95" i="2" s="1"/>
  <c r="E95" i="2"/>
  <c r="F94" i="2"/>
  <c r="G94" i="2" s="1"/>
  <c r="E94" i="2"/>
  <c r="G93" i="2"/>
  <c r="F93" i="2"/>
  <c r="E93" i="2"/>
  <c r="E92" i="2"/>
  <c r="F92" i="2" s="1"/>
  <c r="G92" i="2" s="1"/>
  <c r="E91" i="2"/>
  <c r="E90" i="2"/>
  <c r="F90" i="2" s="1"/>
  <c r="G90" i="2" s="1"/>
  <c r="E89" i="2"/>
  <c r="F89" i="2" s="1"/>
  <c r="G89" i="2" s="1"/>
  <c r="E88" i="2"/>
  <c r="E87" i="2"/>
  <c r="F87" i="2" s="1"/>
  <c r="G87" i="2" s="1"/>
  <c r="H87" i="2" s="1"/>
  <c r="E86" i="2"/>
  <c r="E85" i="2"/>
  <c r="F85" i="2" s="1"/>
  <c r="G85" i="2" s="1"/>
  <c r="E84" i="2"/>
  <c r="F84" i="2" s="1"/>
  <c r="G84" i="2" s="1"/>
  <c r="E83" i="2"/>
  <c r="F83" i="2" s="1"/>
  <c r="G83" i="2" s="1"/>
  <c r="E82" i="2"/>
  <c r="F82" i="2" s="1"/>
  <c r="G82" i="2" s="1"/>
  <c r="E81" i="2"/>
  <c r="F81" i="2" s="1"/>
  <c r="G81" i="2" s="1"/>
  <c r="E80" i="2"/>
  <c r="F80" i="2" s="1"/>
  <c r="G80" i="2" s="1"/>
  <c r="E79" i="2"/>
  <c r="F88" i="2" s="1"/>
  <c r="G88" i="2" s="1"/>
  <c r="E78" i="2"/>
  <c r="E77" i="2"/>
  <c r="F77" i="2" s="1"/>
  <c r="G77" i="2" s="1"/>
  <c r="E76" i="2"/>
  <c r="F76" i="2" s="1"/>
  <c r="G76" i="2" s="1"/>
  <c r="E75" i="2"/>
  <c r="F74" i="2"/>
  <c r="G74" i="2" s="1"/>
  <c r="E74" i="2"/>
  <c r="E73" i="2"/>
  <c r="E72" i="2"/>
  <c r="E71" i="2"/>
  <c r="E70" i="2"/>
  <c r="E69" i="2"/>
  <c r="E68" i="2"/>
  <c r="F68" i="2" s="1"/>
  <c r="G68" i="2" s="1"/>
  <c r="E67" i="2"/>
  <c r="E66" i="2"/>
  <c r="F66" i="2" s="1"/>
  <c r="G66" i="2" s="1"/>
  <c r="E65" i="2"/>
  <c r="F70" i="2" s="1"/>
  <c r="G70" i="2" s="1"/>
  <c r="E64" i="2"/>
  <c r="E63" i="2"/>
  <c r="F69" i="2" s="1"/>
  <c r="G69" i="2" s="1"/>
  <c r="E62" i="2"/>
  <c r="E61" i="2"/>
  <c r="F61" i="2" s="1"/>
  <c r="G61" i="2" s="1"/>
  <c r="E60" i="2"/>
  <c r="F60" i="2" s="1"/>
  <c r="G60" i="2" s="1"/>
  <c r="E59" i="2"/>
  <c r="F59" i="2" s="1"/>
  <c r="G59" i="2" s="1"/>
  <c r="E58" i="2"/>
  <c r="F58" i="2" s="1"/>
  <c r="G58" i="2" s="1"/>
  <c r="E57" i="2"/>
  <c r="F57" i="2" s="1"/>
  <c r="G57" i="2" s="1"/>
  <c r="H57" i="2" s="1"/>
  <c r="E56" i="2"/>
  <c r="F56" i="2" s="1"/>
  <c r="G56" i="2" s="1"/>
  <c r="E55" i="2"/>
  <c r="F55" i="2" s="1"/>
  <c r="G55" i="2" s="1"/>
  <c r="E54" i="2"/>
  <c r="E53" i="2"/>
  <c r="F53" i="2" s="1"/>
  <c r="G53" i="2" s="1"/>
  <c r="E52" i="2"/>
  <c r="F52" i="2" s="1"/>
  <c r="G52" i="2" s="1"/>
  <c r="F51" i="2"/>
  <c r="G51" i="2" s="1"/>
  <c r="E51" i="2"/>
  <c r="F50" i="2"/>
  <c r="G50" i="2" s="1"/>
  <c r="E50" i="2"/>
  <c r="E49" i="2"/>
  <c r="F48" i="2"/>
  <c r="G48" i="2" s="1"/>
  <c r="E48" i="2"/>
  <c r="F49" i="2" s="1"/>
  <c r="G49" i="2" s="1"/>
  <c r="E47" i="2"/>
  <c r="F46" i="2"/>
  <c r="G46" i="2" s="1"/>
  <c r="E46" i="2"/>
  <c r="E45" i="2"/>
  <c r="E44" i="2"/>
  <c r="F44" i="2" s="1"/>
  <c r="G44" i="2" s="1"/>
  <c r="F43" i="2"/>
  <c r="G43" i="2" s="1"/>
  <c r="E43" i="2"/>
  <c r="E42" i="2"/>
  <c r="F42" i="2" s="1"/>
  <c r="G42" i="2" s="1"/>
  <c r="E41" i="2"/>
  <c r="F41" i="2" s="1"/>
  <c r="G41" i="2" s="1"/>
  <c r="E40" i="2"/>
  <c r="E39" i="2"/>
  <c r="F39" i="2" s="1"/>
  <c r="G39" i="2" s="1"/>
  <c r="E38" i="2"/>
  <c r="E37" i="2"/>
  <c r="F37" i="2" s="1"/>
  <c r="G37" i="2" s="1"/>
  <c r="E36" i="2"/>
  <c r="F36" i="2" s="1"/>
  <c r="G36" i="2" s="1"/>
  <c r="E35" i="2"/>
  <c r="F35" i="2" s="1"/>
  <c r="G35" i="2" s="1"/>
  <c r="E34" i="2"/>
  <c r="F34" i="2" s="1"/>
  <c r="G34" i="2" s="1"/>
  <c r="E33" i="2"/>
  <c r="F45" i="2" s="1"/>
  <c r="G45" i="2" s="1"/>
  <c r="E32" i="2"/>
  <c r="F32" i="2" s="1"/>
  <c r="G32" i="2" s="1"/>
  <c r="E31" i="2"/>
  <c r="F31" i="2" s="1"/>
  <c r="G31" i="2" s="1"/>
  <c r="E30" i="2"/>
  <c r="E29" i="2"/>
  <c r="F29" i="2" s="1"/>
  <c r="G29" i="2" s="1"/>
  <c r="E28" i="2"/>
  <c r="F28" i="2" s="1"/>
  <c r="G28" i="2" s="1"/>
  <c r="F27" i="2"/>
  <c r="G27" i="2" s="1"/>
  <c r="E27" i="2"/>
  <c r="F26" i="2"/>
  <c r="G26" i="2" s="1"/>
  <c r="E26" i="2"/>
  <c r="E25" i="2"/>
  <c r="F24" i="2"/>
  <c r="G24" i="2" s="1"/>
  <c r="E24" i="2"/>
  <c r="F23" i="2"/>
  <c r="G23" i="2" s="1"/>
  <c r="E23" i="2"/>
  <c r="F22" i="2"/>
  <c r="G22" i="2" s="1"/>
  <c r="E22" i="2"/>
  <c r="E21" i="2"/>
  <c r="E20" i="2"/>
  <c r="F20" i="2" s="1"/>
  <c r="G20" i="2" s="1"/>
  <c r="F19" i="2"/>
  <c r="G19" i="2" s="1"/>
  <c r="E19" i="2"/>
  <c r="E18" i="2"/>
  <c r="F18" i="2" s="1"/>
  <c r="G18" i="2" s="1"/>
  <c r="E17" i="2"/>
  <c r="F17" i="2" s="1"/>
  <c r="G17" i="2" s="1"/>
  <c r="E16" i="2"/>
  <c r="E15" i="2"/>
  <c r="F15" i="2" s="1"/>
  <c r="G15" i="2" s="1"/>
  <c r="H15" i="2" s="1"/>
  <c r="E14" i="2"/>
  <c r="E13" i="2"/>
  <c r="F13" i="2" s="1"/>
  <c r="G13" i="2" s="1"/>
  <c r="E12" i="2"/>
  <c r="F12" i="2" s="1"/>
  <c r="G12" i="2" s="1"/>
  <c r="E11" i="2"/>
  <c r="F11" i="2" s="1"/>
  <c r="G11" i="2" s="1"/>
  <c r="E10" i="2"/>
  <c r="F10" i="2" s="1"/>
  <c r="G10" i="2" s="1"/>
  <c r="E9" i="2"/>
  <c r="F9" i="2" s="1"/>
  <c r="G9" i="2" s="1"/>
  <c r="E8" i="2"/>
  <c r="F8" i="2" s="1"/>
  <c r="G8" i="2" s="1"/>
  <c r="E7" i="2"/>
  <c r="F7" i="2" s="1"/>
  <c r="G7" i="2" s="1"/>
  <c r="E6" i="2"/>
  <c r="E5" i="2"/>
  <c r="F5" i="2" s="1"/>
  <c r="G5" i="2" s="1"/>
  <c r="E4" i="2"/>
  <c r="F16" i="2" s="1"/>
  <c r="G16" i="2" s="1"/>
  <c r="F3" i="2"/>
  <c r="G3" i="2" s="1"/>
  <c r="E3" i="2"/>
  <c r="H27" i="2" l="1"/>
  <c r="H96" i="2"/>
  <c r="H18" i="2"/>
  <c r="H90" i="2"/>
  <c r="H99" i="2"/>
  <c r="H138" i="2"/>
  <c r="H9" i="2"/>
  <c r="H48" i="2"/>
  <c r="H123" i="2"/>
  <c r="H147" i="2"/>
  <c r="H132" i="2"/>
  <c r="H93" i="2"/>
  <c r="H39" i="2"/>
  <c r="H81" i="2"/>
  <c r="H51" i="2"/>
  <c r="H129" i="2"/>
  <c r="H42" i="2"/>
  <c r="H84" i="2"/>
  <c r="H105" i="2"/>
  <c r="F47" i="2"/>
  <c r="G47" i="2" s="1"/>
  <c r="H45" i="2" s="1"/>
  <c r="F71" i="2"/>
  <c r="G71" i="2" s="1"/>
  <c r="H69" i="2" s="1"/>
  <c r="F4" i="2"/>
  <c r="G4" i="2" s="1"/>
  <c r="H3" i="2" s="1"/>
  <c r="F33" i="2"/>
  <c r="G33" i="2" s="1"/>
  <c r="H33" i="2" s="1"/>
  <c r="F124" i="2"/>
  <c r="G124" i="2" s="1"/>
  <c r="F14" i="2"/>
  <c r="G14" i="2" s="1"/>
  <c r="H12" i="2" s="1"/>
  <c r="F38" i="2"/>
  <c r="G38" i="2" s="1"/>
  <c r="H36" i="2" s="1"/>
  <c r="F62" i="2"/>
  <c r="G62" i="2" s="1"/>
  <c r="H60" i="2" s="1"/>
  <c r="F86" i="2"/>
  <c r="G86" i="2" s="1"/>
  <c r="F110" i="2"/>
  <c r="G110" i="2" s="1"/>
  <c r="H108" i="2" s="1"/>
  <c r="F79" i="2"/>
  <c r="G79" i="2" s="1"/>
  <c r="F72" i="2"/>
  <c r="G72" i="2" s="1"/>
  <c r="F91" i="2"/>
  <c r="G91" i="2" s="1"/>
  <c r="F63" i="2"/>
  <c r="G63" i="2" s="1"/>
  <c r="F6" i="2"/>
  <c r="G6" i="2" s="1"/>
  <c r="H6" i="2" s="1"/>
  <c r="F78" i="2"/>
  <c r="G78" i="2" s="1"/>
  <c r="H78" i="2" s="1"/>
  <c r="F150" i="2"/>
  <c r="G150" i="2" s="1"/>
  <c r="H150" i="2" s="1"/>
  <c r="F30" i="2"/>
  <c r="G30" i="2" s="1"/>
  <c r="H30" i="2" s="1"/>
  <c r="F54" i="2"/>
  <c r="G54" i="2" s="1"/>
  <c r="H54" i="2" s="1"/>
  <c r="F126" i="2"/>
  <c r="G126" i="2" s="1"/>
  <c r="F75" i="2"/>
  <c r="G75" i="2" s="1"/>
  <c r="H75" i="2" s="1"/>
  <c r="F67" i="2"/>
  <c r="G67" i="2" s="1"/>
  <c r="H66" i="2" s="1"/>
  <c r="F25" i="2"/>
  <c r="G25" i="2" s="1"/>
  <c r="H24" i="2" s="1"/>
  <c r="F73" i="2"/>
  <c r="G73" i="2" s="1"/>
  <c r="F21" i="2"/>
  <c r="G21" i="2" s="1"/>
  <c r="H21" i="2" s="1"/>
  <c r="F40" i="2"/>
  <c r="G40" i="2" s="1"/>
  <c r="F64" i="2"/>
  <c r="G64" i="2" s="1"/>
  <c r="F112" i="2"/>
  <c r="G112" i="2" s="1"/>
  <c r="H111" i="2" s="1"/>
  <c r="F136" i="2"/>
  <c r="G136" i="2" s="1"/>
  <c r="H135" i="2" s="1"/>
  <c r="F141" i="2"/>
  <c r="G141" i="2" s="1"/>
  <c r="H141" i="2" s="1"/>
  <c r="F127" i="2"/>
  <c r="G127" i="2" s="1"/>
  <c r="F65" i="2"/>
  <c r="G65" i="2" s="1"/>
  <c r="H63" i="2" l="1"/>
  <c r="H72" i="2"/>
  <c r="H126" i="2"/>
</calcChain>
</file>

<file path=xl/sharedStrings.xml><?xml version="1.0" encoding="utf-8"?>
<sst xmlns="http://schemas.openxmlformats.org/spreadsheetml/2006/main" count="136" uniqueCount="44">
  <si>
    <t>TNF-α</t>
    <phoneticPr fontId="3" type="noConversion"/>
  </si>
  <si>
    <t>IL-10</t>
    <phoneticPr fontId="3" type="noConversion"/>
  </si>
  <si>
    <t>TIO2</t>
  </si>
  <si>
    <t>DOPA</t>
  </si>
  <si>
    <t>DOPA-P1</t>
  </si>
  <si>
    <t>DOPA-P2</t>
  </si>
  <si>
    <t>DOPA-P1@P2</t>
    <phoneticPr fontId="3" type="noConversion"/>
  </si>
  <si>
    <t>DOPA-CO</t>
  </si>
  <si>
    <t>DOPA-P</t>
  </si>
  <si>
    <t>DOPA-CO@P</t>
    <phoneticPr fontId="3" type="noConversion"/>
  </si>
  <si>
    <t>RT-qPCR数据分析报告</t>
  </si>
  <si>
    <t>基因</t>
    <phoneticPr fontId="3" type="noConversion"/>
  </si>
  <si>
    <t>分组</t>
    <phoneticPr fontId="3" type="noConversion"/>
  </si>
  <si>
    <t>内参</t>
  </si>
  <si>
    <t>目的基因</t>
  </si>
  <si>
    <t>ΔCt</t>
  </si>
  <si>
    <t>—ΔΔCt</t>
  </si>
  <si>
    <t>相对表达量</t>
  </si>
  <si>
    <t>相对均值</t>
    <phoneticPr fontId="3" type="noConversion"/>
  </si>
  <si>
    <t>Ccr7</t>
  </si>
  <si>
    <t>TiO2</t>
  </si>
  <si>
    <t>DOPA-P1@P2</t>
  </si>
  <si>
    <t>Cd206</t>
  </si>
  <si>
    <t>Vegf</t>
  </si>
  <si>
    <t>Fgf-2</t>
  </si>
  <si>
    <t>Col1a1</t>
  </si>
  <si>
    <t>Opn</t>
  </si>
  <si>
    <r>
      <t>TiO</t>
    </r>
    <r>
      <rPr>
        <vertAlign val="subscript"/>
        <sz val="11"/>
        <color theme="1"/>
        <rFont val="等线"/>
        <family val="3"/>
        <charset val="134"/>
        <scheme val="minor"/>
      </rPr>
      <t>2</t>
    </r>
    <phoneticPr fontId="3" type="noConversion"/>
  </si>
  <si>
    <t>DOPA</t>
    <phoneticPr fontId="3" type="noConversion"/>
  </si>
  <si>
    <t>DOPA-P1</t>
    <phoneticPr fontId="3" type="noConversion"/>
  </si>
  <si>
    <t>DOPA-P2</t>
    <phoneticPr fontId="3" type="noConversion"/>
  </si>
  <si>
    <t>Inos</t>
    <phoneticPr fontId="3" type="noConversion"/>
  </si>
  <si>
    <t>Arg-1</t>
    <phoneticPr fontId="3" type="noConversion"/>
  </si>
  <si>
    <r>
      <rPr>
        <b/>
        <sz val="11"/>
        <color theme="1"/>
        <rFont val="Calibri"/>
        <family val="2"/>
        <charset val="161"/>
      </rPr>
      <t>β</t>
    </r>
    <r>
      <rPr>
        <b/>
        <sz val="11"/>
        <color theme="1"/>
        <rFont val="等线"/>
        <family val="2"/>
        <charset val="128"/>
        <scheme val="minor"/>
      </rPr>
      <t>-actin（Avg.）</t>
    </r>
    <phoneticPr fontId="3" type="noConversion"/>
  </si>
  <si>
    <r>
      <t>Inos/</t>
    </r>
    <r>
      <rPr>
        <sz val="11"/>
        <color theme="1"/>
        <rFont val="Calibri"/>
        <family val="3"/>
        <charset val="161"/>
      </rPr>
      <t>β</t>
    </r>
    <r>
      <rPr>
        <sz val="11"/>
        <color theme="1"/>
        <rFont val="等线"/>
        <family val="3"/>
        <charset val="134"/>
        <scheme val="minor"/>
      </rPr>
      <t>-actin</t>
    </r>
    <phoneticPr fontId="3" type="noConversion"/>
  </si>
  <si>
    <r>
      <t>Arg-1/</t>
    </r>
    <r>
      <rPr>
        <sz val="11"/>
        <color theme="1"/>
        <rFont val="Calibri"/>
        <family val="3"/>
        <charset val="161"/>
      </rPr>
      <t>β</t>
    </r>
    <r>
      <rPr>
        <sz val="11"/>
        <color theme="1"/>
        <rFont val="等线"/>
        <family val="3"/>
        <charset val="134"/>
        <scheme val="minor"/>
      </rPr>
      <t>-actin</t>
    </r>
    <phoneticPr fontId="3" type="noConversion"/>
  </si>
  <si>
    <t>TiO2</t>
    <phoneticPr fontId="3" type="noConversion"/>
  </si>
  <si>
    <t>CD86</t>
    <phoneticPr fontId="3" type="noConversion"/>
  </si>
  <si>
    <t>CD206</t>
    <phoneticPr fontId="3" type="noConversion"/>
  </si>
  <si>
    <t xml:space="preserve"> </t>
  </si>
  <si>
    <t>Area</t>
  </si>
  <si>
    <t>Mean</t>
  </si>
  <si>
    <t>StdDev</t>
  </si>
  <si>
    <t>%Area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</si>
</sst>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76" formatCode="0.00000_ "/>
    <numFmt numFmtId="177" formatCode="0.000_ "/>
    <numFmt numFmtId="178" formatCode="0.000_);[Red]\(0.000\)"/>
    <numFmt numFmtId="179" formatCode="0.0_);[Red]\(0.0\)"/>
    <numFmt numFmtId="180" formatCode="0.00_);[Red]\(0.00\)"/>
    <numFmt numFmtId="181" formatCode="0.00_ "/>
  </numFmts>
  <fonts count="22" x14ac:knownFonts="1">
    <font>
      <sz val="11"/>
      <color theme="1"/>
      <name val="等线"/>
      <family val="2"/>
      <scheme val="minor"/>
    </font>
    <font>
      <u/>
      <sz val="11"/>
      <color theme="10"/>
      <name val="等线"/>
      <family val="2"/>
      <scheme val="minor"/>
    </font>
    <font>
      <b/>
      <sz val="11"/>
      <color theme="0"/>
      <name val="等线"/>
      <family val="3"/>
      <charset val="134"/>
      <scheme val="minor"/>
    </font>
    <font>
      <sz val="9"/>
      <name val="等线"/>
      <family val="3"/>
      <charset val="134"/>
      <scheme val="minor"/>
    </font>
    <font>
      <sz val="18"/>
      <color theme="1"/>
      <name val="等线"/>
      <family val="3"/>
      <charset val="134"/>
      <scheme val="minor"/>
    </font>
    <font>
      <sz val="12"/>
      <color rgb="FF000000"/>
      <name val="宋体"/>
      <family val="3"/>
      <charset val="134"/>
    </font>
    <font>
      <sz val="12"/>
      <color rgb="FF000000"/>
      <name val="微软雅黑"/>
      <family val="2"/>
      <charset val="134"/>
    </font>
    <font>
      <sz val="12"/>
      <color theme="1"/>
      <name val="微软雅黑"/>
      <family val="2"/>
      <charset val="134"/>
    </font>
    <font>
      <sz val="11"/>
      <color theme="1"/>
      <name val="等线"/>
      <family val="3"/>
      <charset val="134"/>
      <scheme val="minor"/>
    </font>
    <font>
      <vertAlign val="subscript"/>
      <sz val="11"/>
      <color theme="1"/>
      <name val="等线"/>
      <family val="3"/>
      <charset val="134"/>
      <scheme val="minor"/>
    </font>
    <font>
      <sz val="11"/>
      <name val="等线"/>
      <family val="3"/>
      <charset val="134"/>
      <scheme val="minor"/>
    </font>
    <font>
      <b/>
      <sz val="11"/>
      <color theme="1"/>
      <name val="等线"/>
      <family val="3"/>
      <charset val="134"/>
      <scheme val="minor"/>
    </font>
    <font>
      <b/>
      <sz val="11"/>
      <color theme="1"/>
      <name val="等线"/>
      <family val="2"/>
      <charset val="161"/>
      <scheme val="minor"/>
    </font>
    <font>
      <b/>
      <sz val="11"/>
      <color theme="1"/>
      <name val="Calibri"/>
      <family val="2"/>
      <charset val="161"/>
    </font>
    <font>
      <b/>
      <sz val="11"/>
      <color theme="1"/>
      <name val="等线"/>
      <family val="2"/>
      <charset val="128"/>
      <scheme val="minor"/>
    </font>
    <font>
      <sz val="11"/>
      <color theme="1"/>
      <name val="Calibri"/>
      <family val="3"/>
      <charset val="161"/>
    </font>
    <font>
      <sz val="11"/>
      <color rgb="FFFF0000"/>
      <name val="等线"/>
      <family val="3"/>
      <charset val="134"/>
      <scheme val="minor"/>
    </font>
    <font>
      <b/>
      <sz val="12"/>
      <color rgb="FFFF0000"/>
      <name val="等线"/>
      <family val="3"/>
      <charset val="134"/>
      <scheme val="minor"/>
    </font>
    <font>
      <b/>
      <sz val="11"/>
      <color theme="9"/>
      <name val="等线"/>
      <family val="3"/>
      <charset val="134"/>
      <scheme val="minor"/>
    </font>
    <font>
      <sz val="12"/>
      <color rgb="FFFF0000"/>
      <name val="等线"/>
      <family val="3"/>
      <charset val="134"/>
      <scheme val="minor"/>
    </font>
    <font>
      <sz val="10"/>
      <name val="Arial"/>
      <family val="2"/>
    </font>
    <font>
      <sz val="11"/>
      <color rgb="FFFF0000"/>
      <name val="等线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39973143711661124"/>
        <bgColor indexed="64"/>
      </patternFill>
    </fill>
  </fills>
  <borders count="6">
    <border>
      <left/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3">
    <xf numFmtId="0" fontId="0" fillId="0" borderId="0"/>
    <xf numFmtId="0" fontId="1" fillId="0" borderId="0" applyNumberFormat="0" applyFill="0" applyBorder="0" applyAlignment="0" applyProtection="0"/>
    <xf numFmtId="0" fontId="5" fillId="0" borderId="0">
      <alignment vertical="center"/>
    </xf>
  </cellStyleXfs>
  <cellXfs count="53">
    <xf numFmtId="0" fontId="0" fillId="0" borderId="0" xfId="0"/>
    <xf numFmtId="0" fontId="2" fillId="2" borderId="0" xfId="0" applyFont="1" applyFill="1" applyAlignment="1">
      <alignment horizontal="center"/>
    </xf>
    <xf numFmtId="0" fontId="2" fillId="3" borderId="0" xfId="0" applyFont="1" applyFill="1" applyAlignment="1">
      <alignment horizontal="center"/>
    </xf>
    <xf numFmtId="0" fontId="0" fillId="0" borderId="0" xfId="0" applyAlignment="1">
      <alignment vertical="center"/>
    </xf>
    <xf numFmtId="0" fontId="4" fillId="4" borderId="0" xfId="0" applyFont="1" applyFill="1" applyAlignment="1">
      <alignment horizontal="center"/>
    </xf>
    <xf numFmtId="0" fontId="0" fillId="4" borderId="0" xfId="0" applyFill="1" applyAlignment="1">
      <alignment horizontal="center"/>
    </xf>
    <xf numFmtId="0" fontId="0" fillId="4" borderId="1" xfId="0" applyFill="1" applyBorder="1" applyAlignment="1">
      <alignment horizontal="center"/>
    </xf>
    <xf numFmtId="0" fontId="0" fillId="4" borderId="2" xfId="0" applyFill="1" applyBorder="1"/>
    <xf numFmtId="0" fontId="6" fillId="5" borderId="2" xfId="2" applyFont="1" applyFill="1" applyBorder="1" applyAlignment="1">
      <alignment horizontal="center" vertical="center"/>
    </xf>
    <xf numFmtId="176" fontId="6" fillId="5" borderId="2" xfId="2" applyNumberFormat="1" applyFont="1" applyFill="1" applyBorder="1" applyAlignment="1">
      <alignment horizontal="center" vertical="center"/>
    </xf>
    <xf numFmtId="176" fontId="7" fillId="5" borderId="3" xfId="2" applyNumberFormat="1" applyFont="1" applyFill="1" applyBorder="1" applyAlignment="1">
      <alignment horizontal="center"/>
    </xf>
    <xf numFmtId="0" fontId="0" fillId="0" borderId="3" xfId="0" applyBorder="1" applyAlignment="1">
      <alignment horizontal="center" vertical="center"/>
    </xf>
    <xf numFmtId="0" fontId="0" fillId="0" borderId="3" xfId="0" applyBorder="1"/>
    <xf numFmtId="176" fontId="0" fillId="0" borderId="3" xfId="0" applyNumberForma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4" xfId="0" applyBorder="1"/>
    <xf numFmtId="176" fontId="0" fillId="0" borderId="4" xfId="0" applyNumberForma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5" xfId="0" applyBorder="1"/>
    <xf numFmtId="176" fontId="0" fillId="0" borderId="5" xfId="0" applyNumberForma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10" fillId="0" borderId="0" xfId="1" applyFont="1" applyAlignment="1">
      <alignment horizontal="center" vertical="center"/>
    </xf>
    <xf numFmtId="0" fontId="10" fillId="0" borderId="0" xfId="1" applyFont="1" applyAlignment="1">
      <alignment vertical="center"/>
    </xf>
    <xf numFmtId="0" fontId="8" fillId="0" borderId="0" xfId="0" applyFont="1" applyAlignment="1">
      <alignment horizontal="center" vertical="center"/>
    </xf>
    <xf numFmtId="0" fontId="11" fillId="0" borderId="0" xfId="0" applyFont="1" applyAlignment="1">
      <alignment horizontal="right" vertical="center"/>
    </xf>
    <xf numFmtId="177" fontId="11" fillId="0" borderId="0" xfId="0" applyNumberFormat="1" applyFont="1" applyAlignment="1">
      <alignment vertical="center"/>
    </xf>
    <xf numFmtId="0" fontId="0" fillId="0" borderId="0" xfId="0" applyAlignment="1">
      <alignment horizontal="center" vertical="center"/>
    </xf>
    <xf numFmtId="0" fontId="10" fillId="0" borderId="0" xfId="0" applyFont="1" applyAlignment="1">
      <alignment horizontal="right" vertical="center"/>
    </xf>
    <xf numFmtId="178" fontId="10" fillId="0" borderId="0" xfId="0" applyNumberFormat="1" applyFont="1" applyAlignment="1">
      <alignment vertical="center"/>
    </xf>
    <xf numFmtId="178" fontId="0" fillId="0" borderId="0" xfId="0" applyNumberFormat="1" applyAlignment="1">
      <alignment vertical="center"/>
    </xf>
    <xf numFmtId="0" fontId="12" fillId="0" borderId="0" xfId="0" applyFont="1" applyAlignment="1">
      <alignment vertical="center"/>
    </xf>
    <xf numFmtId="177" fontId="11" fillId="0" borderId="0" xfId="0" applyNumberFormat="1" applyFont="1" applyAlignment="1">
      <alignment horizontal="right" vertical="center"/>
    </xf>
    <xf numFmtId="0" fontId="8" fillId="0" borderId="0" xfId="0" applyFont="1" applyAlignment="1">
      <alignment vertical="center"/>
    </xf>
    <xf numFmtId="177" fontId="0" fillId="0" borderId="0" xfId="0" applyNumberFormat="1" applyAlignment="1">
      <alignment vertical="center"/>
    </xf>
    <xf numFmtId="0" fontId="16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177" fontId="18" fillId="0" borderId="0" xfId="0" applyNumberFormat="1" applyFont="1"/>
    <xf numFmtId="0" fontId="17" fillId="0" borderId="0" xfId="0" applyFont="1" applyAlignment="1">
      <alignment horizontal="center" vertical="center"/>
    </xf>
    <xf numFmtId="179" fontId="0" fillId="0" borderId="0" xfId="0" applyNumberFormat="1"/>
    <xf numFmtId="0" fontId="19" fillId="0" borderId="0" xfId="0" applyFont="1" applyAlignment="1">
      <alignment vertical="center"/>
    </xf>
    <xf numFmtId="179" fontId="20" fillId="0" borderId="0" xfId="0" applyNumberFormat="1" applyFont="1"/>
    <xf numFmtId="180" fontId="20" fillId="0" borderId="0" xfId="0" applyNumberFormat="1" applyFont="1"/>
    <xf numFmtId="0" fontId="19" fillId="0" borderId="0" xfId="0" applyFont="1" applyAlignment="1">
      <alignment horizontal="center" vertical="center"/>
    </xf>
    <xf numFmtId="181" fontId="0" fillId="0" borderId="0" xfId="0" applyNumberFormat="1"/>
    <xf numFmtId="0" fontId="17" fillId="0" borderId="0" xfId="0" applyFont="1" applyAlignment="1">
      <alignment horizontal="center" vertical="center"/>
    </xf>
    <xf numFmtId="180" fontId="0" fillId="0" borderId="0" xfId="0" applyNumberFormat="1"/>
    <xf numFmtId="181" fontId="20" fillId="0" borderId="0" xfId="0" applyNumberFormat="1" applyFont="1"/>
    <xf numFmtId="177" fontId="0" fillId="0" borderId="0" xfId="0" applyNumberFormat="1"/>
    <xf numFmtId="181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181" fontId="21" fillId="0" borderId="0" xfId="0" applyNumberFormat="1" applyFont="1" applyAlignment="1">
      <alignment horizontal="center" vertical="center"/>
    </xf>
    <xf numFmtId="181" fontId="0" fillId="0" borderId="0" xfId="0" applyNumberFormat="1" applyAlignment="1">
      <alignment vertical="center"/>
    </xf>
    <xf numFmtId="181" fontId="21" fillId="0" borderId="0" xfId="0" applyNumberFormat="1" applyFont="1"/>
  </cellXfs>
  <cellStyles count="3">
    <cellStyle name="常规" xfId="0" builtinId="0"/>
    <cellStyle name="常规 4" xfId="2" xr:uid="{923FD2C4-FBFF-4860-9161-7D7A4C231F67}"/>
    <cellStyle name="超链接" xfId="1" builtin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mailto:DOPA-P1@P2" TargetMode="External"/><Relationship Id="rId1" Type="http://schemas.openxmlformats.org/officeDocument/2006/relationships/hyperlink" Target="mailto:DOPA-CO@P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hyperlink" Target="mailto:DOPA-P1@P2" TargetMode="External"/><Relationship Id="rId1" Type="http://schemas.openxmlformats.org/officeDocument/2006/relationships/hyperlink" Target="mailto:DOPA-P1@P2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hyperlink" Target="mailto:DOPA-P1@P2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7"/>
  <sheetViews>
    <sheetView workbookViewId="0">
      <selection activeCell="E32" sqref="E32"/>
    </sheetView>
  </sheetViews>
  <sheetFormatPr defaultRowHeight="13.8" x14ac:dyDescent="0.25"/>
  <cols>
    <col min="3" max="3" width="11.21875" customWidth="1"/>
    <col min="4" max="4" width="13.44140625" customWidth="1"/>
    <col min="5" max="5" width="16" customWidth="1"/>
    <col min="9" max="9" width="12.33203125" customWidth="1"/>
    <col min="10" max="10" width="10.6640625" customWidth="1"/>
    <col min="11" max="11" width="14" customWidth="1"/>
  </cols>
  <sheetData>
    <row r="1" spans="1:11" x14ac:dyDescent="0.25">
      <c r="A1" s="1" t="s">
        <v>0</v>
      </c>
      <c r="B1" s="1"/>
      <c r="C1" s="1"/>
      <c r="D1" s="1"/>
      <c r="E1" s="1"/>
      <c r="G1" s="2" t="s">
        <v>1</v>
      </c>
      <c r="H1" s="2"/>
      <c r="I1" s="2"/>
      <c r="J1" s="2"/>
      <c r="K1" s="2"/>
    </row>
    <row r="2" spans="1:11" x14ac:dyDescent="0.25">
      <c r="A2" s="3" t="s">
        <v>2</v>
      </c>
      <c r="B2" s="3" t="s">
        <v>3</v>
      </c>
      <c r="C2" s="3" t="s">
        <v>4</v>
      </c>
      <c r="D2" s="3" t="s">
        <v>5</v>
      </c>
      <c r="E2" s="3" t="s">
        <v>6</v>
      </c>
      <c r="G2" s="3" t="s">
        <v>2</v>
      </c>
      <c r="H2" s="3" t="s">
        <v>3</v>
      </c>
      <c r="I2" s="3" t="s">
        <v>7</v>
      </c>
      <c r="J2" s="3" t="s">
        <v>8</v>
      </c>
      <c r="K2" s="3" t="s">
        <v>9</v>
      </c>
    </row>
    <row r="3" spans="1:11" x14ac:dyDescent="0.25">
      <c r="A3">
        <v>9850.24</v>
      </c>
      <c r="B3">
        <v>9363.2099999999991</v>
      </c>
      <c r="C3">
        <v>3213.31</v>
      </c>
      <c r="D3">
        <v>2823.73</v>
      </c>
      <c r="E3">
        <v>3202.45</v>
      </c>
      <c r="G3">
        <v>4.45</v>
      </c>
      <c r="H3">
        <v>4.33</v>
      </c>
      <c r="I3">
        <v>11.35</v>
      </c>
      <c r="J3">
        <v>10.19</v>
      </c>
      <c r="K3">
        <v>10.83</v>
      </c>
    </row>
    <row r="4" spans="1:11" x14ac:dyDescent="0.25">
      <c r="A4">
        <v>9223.36</v>
      </c>
      <c r="B4">
        <v>8421.15</v>
      </c>
      <c r="C4">
        <v>3629.23</v>
      </c>
      <c r="D4">
        <v>3534.22</v>
      </c>
      <c r="E4">
        <v>3313.83</v>
      </c>
      <c r="G4">
        <v>3.61</v>
      </c>
      <c r="H4">
        <v>3.96</v>
      </c>
      <c r="I4">
        <v>10.02</v>
      </c>
      <c r="J4">
        <v>10.86</v>
      </c>
      <c r="K4">
        <v>10.82</v>
      </c>
    </row>
    <row r="5" spans="1:11" x14ac:dyDescent="0.25">
      <c r="A5">
        <v>9053.1299999999992</v>
      </c>
      <c r="B5">
        <v>9353.7900000000009</v>
      </c>
      <c r="C5">
        <v>3587.46</v>
      </c>
      <c r="D5">
        <v>3612.73</v>
      </c>
      <c r="E5">
        <v>2846.15</v>
      </c>
      <c r="G5">
        <v>4.32</v>
      </c>
      <c r="H5">
        <v>3.52</v>
      </c>
      <c r="I5">
        <v>9.65</v>
      </c>
      <c r="J5">
        <v>9.33</v>
      </c>
      <c r="K5">
        <v>9.24</v>
      </c>
    </row>
    <row r="6" spans="1:11" x14ac:dyDescent="0.25">
      <c r="A6">
        <v>8715.6200000000008</v>
      </c>
      <c r="B6">
        <v>8549.99</v>
      </c>
      <c r="C6">
        <v>2858.13</v>
      </c>
      <c r="D6">
        <v>3256.79</v>
      </c>
      <c r="E6">
        <v>2867.88</v>
      </c>
      <c r="G6">
        <v>3.64</v>
      </c>
      <c r="H6">
        <v>4.6500000000000004</v>
      </c>
      <c r="I6">
        <v>9.75</v>
      </c>
      <c r="J6">
        <v>9.2799999999999994</v>
      </c>
      <c r="K6">
        <v>9.66</v>
      </c>
    </row>
    <row r="7" spans="1:11" x14ac:dyDescent="0.25">
      <c r="A7">
        <v>8846.8799999999992</v>
      </c>
      <c r="B7">
        <v>8929.75</v>
      </c>
      <c r="C7">
        <v>3666.25</v>
      </c>
      <c r="D7">
        <v>2856.75</v>
      </c>
      <c r="E7">
        <v>3234.54</v>
      </c>
      <c r="G7">
        <v>3.57</v>
      </c>
      <c r="H7">
        <v>3.92</v>
      </c>
      <c r="I7">
        <v>10.59</v>
      </c>
      <c r="J7">
        <v>9.35</v>
      </c>
      <c r="K7">
        <v>9.68</v>
      </c>
    </row>
  </sheetData>
  <mergeCells count="2">
    <mergeCell ref="A1:E1"/>
    <mergeCell ref="G1:K1"/>
  </mergeCells>
  <phoneticPr fontId="3" type="noConversion"/>
  <hyperlinks>
    <hyperlink ref="K2" r:id="rId1" xr:uid="{474AFBB5-DCF2-4481-8F5F-E6C9D7813556}"/>
    <hyperlink ref="E2" r:id="rId2" xr:uid="{8100D499-AF75-4A32-9367-6B4DDD5AE9FE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2A2B67-8D1B-4C51-866A-42C04A376871}">
  <dimension ref="A1:H152"/>
  <sheetViews>
    <sheetView tabSelected="1" topLeftCell="A71" workbookViewId="0">
      <selection activeCell="K9" sqref="K9"/>
    </sheetView>
  </sheetViews>
  <sheetFormatPr defaultRowHeight="13.8" x14ac:dyDescent="0.25"/>
  <cols>
    <col min="2" max="3" width="12.88671875" customWidth="1"/>
    <col min="4" max="4" width="12.44140625" customWidth="1"/>
    <col min="5" max="5" width="10.88671875" bestFit="1" customWidth="1"/>
    <col min="6" max="6" width="14.44140625" customWidth="1"/>
    <col min="7" max="7" width="11.88671875" bestFit="1" customWidth="1"/>
    <col min="8" max="8" width="14.88671875" customWidth="1"/>
    <col min="9" max="9" width="14.88671875" bestFit="1" customWidth="1"/>
  </cols>
  <sheetData>
    <row r="1" spans="1:8" ht="24.75" customHeight="1" x14ac:dyDescent="0.4">
      <c r="A1" s="4" t="s">
        <v>10</v>
      </c>
      <c r="B1" s="5"/>
      <c r="C1" s="5"/>
      <c r="D1" s="5"/>
      <c r="E1" s="5"/>
      <c r="F1" s="5"/>
      <c r="G1" s="5"/>
      <c r="H1" s="6"/>
    </row>
    <row r="2" spans="1:8" ht="17.399999999999999" x14ac:dyDescent="0.4">
      <c r="A2" s="7" t="s">
        <v>11</v>
      </c>
      <c r="B2" s="8" t="s">
        <v>12</v>
      </c>
      <c r="C2" s="8" t="s">
        <v>13</v>
      </c>
      <c r="D2" s="8" t="s">
        <v>14</v>
      </c>
      <c r="E2" s="9" t="s">
        <v>15</v>
      </c>
      <c r="F2" s="9" t="s">
        <v>16</v>
      </c>
      <c r="G2" s="10" t="s">
        <v>17</v>
      </c>
      <c r="H2" s="10" t="s">
        <v>18</v>
      </c>
    </row>
    <row r="3" spans="1:8" ht="13.95" customHeight="1" x14ac:dyDescent="0.25">
      <c r="A3" s="11" t="s">
        <v>19</v>
      </c>
      <c r="B3" s="11" t="s">
        <v>20</v>
      </c>
      <c r="C3" s="12">
        <v>19.97</v>
      </c>
      <c r="D3" s="12">
        <v>22.83</v>
      </c>
      <c r="E3" s="12">
        <f>D3-C3</f>
        <v>2.8599999999999994</v>
      </c>
      <c r="F3" s="12">
        <f t="shared" ref="F3:F17" si="0">-(E3-AVERAGE($E$3:$E$5))</f>
        <v>7.0000000000000284E-2</v>
      </c>
      <c r="G3" s="12">
        <f t="shared" ref="G3:G66" si="1">2^F3</f>
        <v>1.0497166836230676</v>
      </c>
      <c r="H3" s="13">
        <f>AVERAGE(G3:G5)</f>
        <v>1.0043524224883866</v>
      </c>
    </row>
    <row r="4" spans="1:8" ht="13.95" customHeight="1" x14ac:dyDescent="0.25">
      <c r="A4" s="14"/>
      <c r="B4" s="14"/>
      <c r="C4" s="15">
        <v>20.13</v>
      </c>
      <c r="D4" s="15">
        <v>22.94</v>
      </c>
      <c r="E4" s="15">
        <f t="shared" ref="E4:E67" si="2">D4-C4</f>
        <v>2.8100000000000023</v>
      </c>
      <c r="F4" s="15">
        <f t="shared" si="0"/>
        <v>0.11999999999999744</v>
      </c>
      <c r="G4" s="15">
        <f t="shared" si="1"/>
        <v>1.0867348625260562</v>
      </c>
      <c r="H4" s="16"/>
    </row>
    <row r="5" spans="1:8" ht="13.95" customHeight="1" x14ac:dyDescent="0.25">
      <c r="A5" s="14"/>
      <c r="B5" s="17"/>
      <c r="C5" s="18">
        <v>19.940000000000001</v>
      </c>
      <c r="D5" s="18">
        <v>23.06</v>
      </c>
      <c r="E5" s="18">
        <f t="shared" si="2"/>
        <v>3.1199999999999974</v>
      </c>
      <c r="F5" s="18">
        <f t="shared" si="0"/>
        <v>-0.18999999999999773</v>
      </c>
      <c r="G5" s="18">
        <f t="shared" si="1"/>
        <v>0.87660572131603642</v>
      </c>
      <c r="H5" s="19"/>
    </row>
    <row r="6" spans="1:8" ht="13.95" customHeight="1" x14ac:dyDescent="0.25">
      <c r="A6" s="14"/>
      <c r="B6" s="11" t="s">
        <v>3</v>
      </c>
      <c r="C6" s="12">
        <v>19.850000000000001</v>
      </c>
      <c r="D6" s="12">
        <v>22.9</v>
      </c>
      <c r="E6" s="12">
        <f t="shared" si="2"/>
        <v>3.0499999999999972</v>
      </c>
      <c r="F6" s="12">
        <f t="shared" si="0"/>
        <v>-0.11999999999999744</v>
      </c>
      <c r="G6" s="12">
        <f t="shared" si="1"/>
        <v>0.92018765062487662</v>
      </c>
      <c r="H6" s="13">
        <f t="shared" ref="H6" si="3">AVERAGE(G6:G8)</f>
        <v>0.85960891408458551</v>
      </c>
    </row>
    <row r="7" spans="1:8" ht="13.95" customHeight="1" x14ac:dyDescent="0.25">
      <c r="A7" s="14"/>
      <c r="B7" s="14"/>
      <c r="C7" s="15">
        <v>19.899999999999999</v>
      </c>
      <c r="D7" s="15">
        <v>23.1</v>
      </c>
      <c r="E7" s="15">
        <f t="shared" si="2"/>
        <v>3.2000000000000028</v>
      </c>
      <c r="F7" s="15">
        <f t="shared" si="0"/>
        <v>-0.27000000000000313</v>
      </c>
      <c r="G7" s="15">
        <f t="shared" si="1"/>
        <v>0.8293195458144399</v>
      </c>
      <c r="H7" s="16"/>
    </row>
    <row r="8" spans="1:8" ht="13.95" customHeight="1" x14ac:dyDescent="0.25">
      <c r="A8" s="14"/>
      <c r="B8" s="17"/>
      <c r="C8" s="18">
        <v>19.97</v>
      </c>
      <c r="D8" s="18">
        <v>23.17</v>
      </c>
      <c r="E8" s="18">
        <f t="shared" si="2"/>
        <v>3.2000000000000028</v>
      </c>
      <c r="F8" s="18">
        <f t="shared" si="0"/>
        <v>-0.27000000000000313</v>
      </c>
      <c r="G8" s="18">
        <f t="shared" si="1"/>
        <v>0.8293195458144399</v>
      </c>
      <c r="H8" s="19"/>
    </row>
    <row r="9" spans="1:8" x14ac:dyDescent="0.25">
      <c r="A9" s="14"/>
      <c r="B9" s="11" t="s">
        <v>4</v>
      </c>
      <c r="C9" s="12">
        <v>19.829999999999998</v>
      </c>
      <c r="D9" s="12">
        <v>25.92</v>
      </c>
      <c r="E9" s="12">
        <f t="shared" si="2"/>
        <v>6.0900000000000034</v>
      </c>
      <c r="F9" s="12">
        <f t="shared" si="0"/>
        <v>-3.1600000000000037</v>
      </c>
      <c r="G9" s="12">
        <f t="shared" si="1"/>
        <v>0.11187813386599631</v>
      </c>
      <c r="H9" s="13">
        <f t="shared" ref="H9:H27" si="4">AVERAGE(G9:G11)</f>
        <v>0.11010138285551217</v>
      </c>
    </row>
    <row r="10" spans="1:8" x14ac:dyDescent="0.25">
      <c r="A10" s="14"/>
      <c r="B10" s="14"/>
      <c r="C10" s="15">
        <v>19.77</v>
      </c>
      <c r="D10" s="15">
        <v>25.87</v>
      </c>
      <c r="E10" s="15">
        <f t="shared" si="2"/>
        <v>6.1000000000000014</v>
      </c>
      <c r="F10" s="15">
        <f t="shared" si="0"/>
        <v>-3.1700000000000017</v>
      </c>
      <c r="G10" s="15">
        <f t="shared" si="1"/>
        <v>0.11110533514582115</v>
      </c>
      <c r="H10" s="16"/>
    </row>
    <row r="11" spans="1:8" x14ac:dyDescent="0.25">
      <c r="A11" s="14"/>
      <c r="B11" s="17"/>
      <c r="C11" s="18">
        <v>19.7</v>
      </c>
      <c r="D11" s="18">
        <v>25.85</v>
      </c>
      <c r="E11" s="18">
        <f t="shared" si="2"/>
        <v>6.1500000000000021</v>
      </c>
      <c r="F11" s="18">
        <f t="shared" si="0"/>
        <v>-3.2200000000000024</v>
      </c>
      <c r="G11" s="18">
        <f t="shared" si="1"/>
        <v>0.10732067955471904</v>
      </c>
      <c r="H11" s="19"/>
    </row>
    <row r="12" spans="1:8" x14ac:dyDescent="0.25">
      <c r="A12" s="14"/>
      <c r="B12" s="11" t="s">
        <v>5</v>
      </c>
      <c r="C12" s="12">
        <v>19.850000000000001</v>
      </c>
      <c r="D12" s="12">
        <v>26.09</v>
      </c>
      <c r="E12" s="12">
        <f t="shared" si="2"/>
        <v>6.2399999999999984</v>
      </c>
      <c r="F12" s="12">
        <f t="shared" si="0"/>
        <v>-3.3099999999999987</v>
      </c>
      <c r="G12" s="12">
        <f t="shared" si="1"/>
        <v>0.10083021990276587</v>
      </c>
      <c r="H12" s="13">
        <f t="shared" si="4"/>
        <v>9.5416113828172763E-2</v>
      </c>
    </row>
    <row r="13" spans="1:8" x14ac:dyDescent="0.25">
      <c r="A13" s="14"/>
      <c r="B13" s="14"/>
      <c r="C13" s="15">
        <v>19.829999999999998</v>
      </c>
      <c r="D13" s="15">
        <v>26.04</v>
      </c>
      <c r="E13" s="15">
        <f t="shared" si="2"/>
        <v>6.2100000000000009</v>
      </c>
      <c r="F13" s="15">
        <f t="shared" si="0"/>
        <v>-3.2800000000000011</v>
      </c>
      <c r="G13" s="15">
        <f t="shared" si="1"/>
        <v>0.10294887715844657</v>
      </c>
      <c r="H13" s="16"/>
    </row>
    <row r="14" spans="1:8" x14ac:dyDescent="0.25">
      <c r="A14" s="14"/>
      <c r="B14" s="17"/>
      <c r="C14" s="18">
        <v>19.829999999999998</v>
      </c>
      <c r="D14" s="18">
        <v>26.36</v>
      </c>
      <c r="E14" s="18">
        <f t="shared" si="2"/>
        <v>6.5300000000000011</v>
      </c>
      <c r="F14" s="18">
        <f t="shared" si="0"/>
        <v>-3.6000000000000014</v>
      </c>
      <c r="G14" s="18">
        <f t="shared" si="1"/>
        <v>8.2469244423305818E-2</v>
      </c>
      <c r="H14" s="19"/>
    </row>
    <row r="15" spans="1:8" x14ac:dyDescent="0.25">
      <c r="A15" s="14"/>
      <c r="B15" s="11" t="s">
        <v>21</v>
      </c>
      <c r="C15" s="12">
        <v>19.79</v>
      </c>
      <c r="D15" s="12">
        <v>26.07</v>
      </c>
      <c r="E15" s="12">
        <f t="shared" si="2"/>
        <v>6.2800000000000011</v>
      </c>
      <c r="F15" s="12">
        <f t="shared" si="0"/>
        <v>-3.3500000000000014</v>
      </c>
      <c r="G15" s="12">
        <f t="shared" si="1"/>
        <v>9.8073012237093762E-2</v>
      </c>
      <c r="H15" s="13">
        <f t="shared" si="4"/>
        <v>0.10068264872188361</v>
      </c>
    </row>
    <row r="16" spans="1:8" x14ac:dyDescent="0.25">
      <c r="A16" s="14"/>
      <c r="B16" s="14"/>
      <c r="C16" s="15">
        <v>19.86</v>
      </c>
      <c r="D16" s="15">
        <v>26.15</v>
      </c>
      <c r="E16" s="15">
        <f t="shared" si="2"/>
        <v>6.2899999999999991</v>
      </c>
      <c r="F16" s="15">
        <f t="shared" si="0"/>
        <v>-3.3599999999999994</v>
      </c>
      <c r="G16" s="15">
        <f t="shared" si="1"/>
        <v>9.7395572457562515E-2</v>
      </c>
      <c r="H16" s="16"/>
    </row>
    <row r="17" spans="1:8" x14ac:dyDescent="0.25">
      <c r="A17" s="14"/>
      <c r="B17" s="17"/>
      <c r="C17" s="18">
        <v>19.8</v>
      </c>
      <c r="D17" s="18">
        <v>25.96</v>
      </c>
      <c r="E17" s="18">
        <f t="shared" si="2"/>
        <v>6.16</v>
      </c>
      <c r="F17" s="18">
        <f t="shared" si="0"/>
        <v>-3.2300000000000004</v>
      </c>
      <c r="G17" s="18">
        <f t="shared" si="1"/>
        <v>0.10657936147099457</v>
      </c>
      <c r="H17" s="19"/>
    </row>
    <row r="18" spans="1:8" x14ac:dyDescent="0.25">
      <c r="A18" s="11" t="s">
        <v>22</v>
      </c>
      <c r="B18" s="11" t="s">
        <v>20</v>
      </c>
      <c r="C18" s="12">
        <v>19.97</v>
      </c>
      <c r="D18" s="12">
        <v>26.31</v>
      </c>
      <c r="E18" s="12">
        <f t="shared" si="2"/>
        <v>6.34</v>
      </c>
      <c r="F18" s="12">
        <f>-(E18-AVERAGE($E$18:$E$20))</f>
        <v>-0.12000000000000011</v>
      </c>
      <c r="G18" s="12">
        <f t="shared" si="1"/>
        <v>0.92018765062487495</v>
      </c>
      <c r="H18" s="13">
        <f t="shared" si="4"/>
        <v>1.0033765787031266</v>
      </c>
    </row>
    <row r="19" spans="1:8" x14ac:dyDescent="0.25">
      <c r="A19" s="14"/>
      <c r="B19" s="14"/>
      <c r="C19" s="15">
        <v>20.13</v>
      </c>
      <c r="D19" s="15">
        <v>26.39</v>
      </c>
      <c r="E19" s="15">
        <f t="shared" si="2"/>
        <v>6.2600000000000016</v>
      </c>
      <c r="F19" s="15">
        <f t="shared" ref="F19:F32" si="5">-(E19-AVERAGE($E$18:$E$20))</f>
        <v>-4.0000000000001812E-2</v>
      </c>
      <c r="G19" s="15">
        <f t="shared" si="1"/>
        <v>0.9726549474122842</v>
      </c>
      <c r="H19" s="16"/>
    </row>
    <row r="20" spans="1:8" x14ac:dyDescent="0.25">
      <c r="A20" s="14"/>
      <c r="B20" s="17"/>
      <c r="C20" s="18">
        <v>19.940000000000001</v>
      </c>
      <c r="D20" s="18">
        <v>26</v>
      </c>
      <c r="E20" s="18">
        <f t="shared" si="2"/>
        <v>6.0599999999999987</v>
      </c>
      <c r="F20" s="18">
        <f t="shared" si="5"/>
        <v>0.16000000000000103</v>
      </c>
      <c r="G20" s="18">
        <f t="shared" si="1"/>
        <v>1.1172871380722207</v>
      </c>
      <c r="H20" s="19"/>
    </row>
    <row r="21" spans="1:8" x14ac:dyDescent="0.25">
      <c r="A21" s="14"/>
      <c r="B21" s="11" t="s">
        <v>3</v>
      </c>
      <c r="C21" s="12">
        <v>19.850000000000001</v>
      </c>
      <c r="D21" s="12">
        <v>26.22</v>
      </c>
      <c r="E21" s="12">
        <f t="shared" si="2"/>
        <v>6.3699999999999974</v>
      </c>
      <c r="F21" s="12">
        <f t="shared" si="5"/>
        <v>-0.14999999999999769</v>
      </c>
      <c r="G21" s="12">
        <f t="shared" si="1"/>
        <v>0.90125046261083164</v>
      </c>
      <c r="H21" s="13">
        <f t="shared" si="4"/>
        <v>0.97883846215073522</v>
      </c>
    </row>
    <row r="22" spans="1:8" x14ac:dyDescent="0.25">
      <c r="A22" s="14"/>
      <c r="B22" s="14"/>
      <c r="C22" s="15">
        <v>19.899999999999999</v>
      </c>
      <c r="D22" s="15">
        <v>26.12</v>
      </c>
      <c r="E22" s="15">
        <f t="shared" si="2"/>
        <v>6.2200000000000024</v>
      </c>
      <c r="F22" s="15">
        <f t="shared" si="5"/>
        <v>-2.6645352591003757E-15</v>
      </c>
      <c r="G22" s="15">
        <f t="shared" si="1"/>
        <v>0.99999999999999822</v>
      </c>
      <c r="H22" s="16"/>
    </row>
    <row r="23" spans="1:8" x14ac:dyDescent="0.25">
      <c r="A23" s="14"/>
      <c r="B23" s="17"/>
      <c r="C23" s="18">
        <v>19.97</v>
      </c>
      <c r="D23" s="18">
        <v>26.14</v>
      </c>
      <c r="E23" s="18">
        <f t="shared" si="2"/>
        <v>6.1700000000000017</v>
      </c>
      <c r="F23" s="18">
        <f t="shared" si="5"/>
        <v>4.9999999999998046E-2</v>
      </c>
      <c r="G23" s="18">
        <f t="shared" si="1"/>
        <v>1.035264923841376</v>
      </c>
      <c r="H23" s="19"/>
    </row>
    <row r="24" spans="1:8" x14ac:dyDescent="0.25">
      <c r="A24" s="14"/>
      <c r="B24" s="11" t="s">
        <v>4</v>
      </c>
      <c r="C24" s="12">
        <v>19.829999999999998</v>
      </c>
      <c r="D24" s="12">
        <v>22.83</v>
      </c>
      <c r="E24" s="12">
        <f t="shared" si="2"/>
        <v>3</v>
      </c>
      <c r="F24" s="12">
        <f t="shared" si="5"/>
        <v>3.2199999999999998</v>
      </c>
      <c r="G24" s="12">
        <f t="shared" si="1"/>
        <v>9.3178686917476465</v>
      </c>
      <c r="H24" s="13">
        <f t="shared" si="4"/>
        <v>8.9151902975240009</v>
      </c>
    </row>
    <row r="25" spans="1:8" x14ac:dyDescent="0.25">
      <c r="A25" s="14"/>
      <c r="B25" s="14"/>
      <c r="C25" s="15">
        <v>19.77</v>
      </c>
      <c r="D25" s="15">
        <v>22.72</v>
      </c>
      <c r="E25" s="15">
        <f t="shared" si="2"/>
        <v>2.9499999999999993</v>
      </c>
      <c r="F25" s="15">
        <f t="shared" si="5"/>
        <v>3.2700000000000005</v>
      </c>
      <c r="G25" s="15">
        <f t="shared" si="1"/>
        <v>9.6464626215260871</v>
      </c>
      <c r="H25" s="16"/>
    </row>
    <row r="26" spans="1:8" x14ac:dyDescent="0.25">
      <c r="A26" s="14"/>
      <c r="B26" s="17"/>
      <c r="C26" s="18">
        <v>19.7</v>
      </c>
      <c r="D26" s="18">
        <v>22.96</v>
      </c>
      <c r="E26" s="18">
        <f t="shared" si="2"/>
        <v>3.2600000000000016</v>
      </c>
      <c r="F26" s="18">
        <f t="shared" si="5"/>
        <v>2.9599999999999982</v>
      </c>
      <c r="G26" s="18">
        <f t="shared" si="1"/>
        <v>7.7812395792982745</v>
      </c>
      <c r="H26" s="19"/>
    </row>
    <row r="27" spans="1:8" x14ac:dyDescent="0.25">
      <c r="A27" s="14"/>
      <c r="B27" s="11" t="s">
        <v>5</v>
      </c>
      <c r="C27" s="12">
        <v>19.850000000000001</v>
      </c>
      <c r="D27" s="12">
        <v>22.97</v>
      </c>
      <c r="E27" s="12">
        <f t="shared" si="2"/>
        <v>3.1199999999999974</v>
      </c>
      <c r="F27" s="12">
        <f t="shared" si="5"/>
        <v>3.1000000000000023</v>
      </c>
      <c r="G27" s="12">
        <f t="shared" si="1"/>
        <v>8.5741877002903593</v>
      </c>
      <c r="H27" s="13">
        <f t="shared" si="4"/>
        <v>8.6174036305323565</v>
      </c>
    </row>
    <row r="28" spans="1:8" x14ac:dyDescent="0.25">
      <c r="A28" s="14"/>
      <c r="B28" s="14"/>
      <c r="C28" s="15">
        <v>19.829999999999998</v>
      </c>
      <c r="D28" s="15">
        <v>22.99</v>
      </c>
      <c r="E28" s="15">
        <f t="shared" si="2"/>
        <v>3.16</v>
      </c>
      <c r="F28" s="15">
        <f t="shared" si="5"/>
        <v>3.0599999999999996</v>
      </c>
      <c r="G28" s="15">
        <f t="shared" si="1"/>
        <v>8.3397260867289678</v>
      </c>
      <c r="H28" s="16"/>
    </row>
    <row r="29" spans="1:8" x14ac:dyDescent="0.25">
      <c r="A29" s="14"/>
      <c r="B29" s="17"/>
      <c r="C29" s="18">
        <v>19.829999999999998</v>
      </c>
      <c r="D29" s="18">
        <v>22.89</v>
      </c>
      <c r="E29" s="18">
        <f t="shared" si="2"/>
        <v>3.0600000000000023</v>
      </c>
      <c r="F29" s="18">
        <f t="shared" si="5"/>
        <v>3.1599999999999975</v>
      </c>
      <c r="G29" s="18">
        <f t="shared" si="1"/>
        <v>8.9382971045777442</v>
      </c>
      <c r="H29" s="19"/>
    </row>
    <row r="30" spans="1:8" x14ac:dyDescent="0.25">
      <c r="A30" s="14"/>
      <c r="B30" s="11" t="s">
        <v>21</v>
      </c>
      <c r="C30" s="12">
        <v>19.79</v>
      </c>
      <c r="D30" s="12">
        <v>22.93</v>
      </c>
      <c r="E30" s="12">
        <f t="shared" si="2"/>
        <v>3.1400000000000006</v>
      </c>
      <c r="F30" s="12">
        <f t="shared" si="5"/>
        <v>3.0799999999999992</v>
      </c>
      <c r="G30" s="12">
        <f t="shared" si="1"/>
        <v>8.4561443244910368</v>
      </c>
      <c r="H30" s="13">
        <f t="shared" ref="H30:H60" si="6">AVERAGE(G30:G32)</f>
        <v>8.1583272592756941</v>
      </c>
    </row>
    <row r="31" spans="1:8" x14ac:dyDescent="0.25">
      <c r="A31" s="14"/>
      <c r="B31" s="14"/>
      <c r="C31" s="15">
        <v>19.86</v>
      </c>
      <c r="D31" s="15">
        <v>23.15</v>
      </c>
      <c r="E31" s="15">
        <f t="shared" si="2"/>
        <v>3.2899999999999991</v>
      </c>
      <c r="F31" s="15">
        <f t="shared" si="5"/>
        <v>2.9300000000000006</v>
      </c>
      <c r="G31" s="15">
        <f t="shared" si="1"/>
        <v>7.6211039843515005</v>
      </c>
      <c r="H31" s="16"/>
    </row>
    <row r="32" spans="1:8" x14ac:dyDescent="0.25">
      <c r="A32" s="14"/>
      <c r="B32" s="17"/>
      <c r="C32" s="18">
        <v>19.8</v>
      </c>
      <c r="D32" s="18">
        <v>22.95</v>
      </c>
      <c r="E32" s="18">
        <f t="shared" si="2"/>
        <v>3.1499999999999986</v>
      </c>
      <c r="F32" s="18">
        <f t="shared" si="5"/>
        <v>3.0700000000000012</v>
      </c>
      <c r="G32" s="18">
        <f t="shared" si="1"/>
        <v>8.3977334689845442</v>
      </c>
      <c r="H32" s="19"/>
    </row>
    <row r="33" spans="1:8" x14ac:dyDescent="0.25">
      <c r="A33" s="11" t="s">
        <v>23</v>
      </c>
      <c r="B33" s="11" t="s">
        <v>20</v>
      </c>
      <c r="C33" s="12">
        <v>19.97</v>
      </c>
      <c r="D33" s="12">
        <v>25.8</v>
      </c>
      <c r="E33" s="12">
        <f t="shared" si="2"/>
        <v>5.8300000000000018</v>
      </c>
      <c r="F33" s="12">
        <f>-(E33-AVERAGE($E$33:$E$35))</f>
        <v>9.9999999999980105E-3</v>
      </c>
      <c r="G33" s="12">
        <f t="shared" si="1"/>
        <v>1.0069555500567173</v>
      </c>
      <c r="H33" s="13">
        <f t="shared" si="6"/>
        <v>1.0121181316716841</v>
      </c>
    </row>
    <row r="34" spans="1:8" x14ac:dyDescent="0.25">
      <c r="A34" s="14"/>
      <c r="B34" s="14"/>
      <c r="C34" s="15">
        <v>20.13</v>
      </c>
      <c r="D34" s="15">
        <v>25.7</v>
      </c>
      <c r="E34" s="15">
        <f t="shared" si="2"/>
        <v>5.57</v>
      </c>
      <c r="F34" s="15">
        <f t="shared" ref="F34:F47" si="7">-(E34-AVERAGE($E$33:$E$35))</f>
        <v>0.26999999999999957</v>
      </c>
      <c r="G34" s="15">
        <f t="shared" si="1"/>
        <v>1.20580782769076</v>
      </c>
      <c r="H34" s="16"/>
    </row>
    <row r="35" spans="1:8" x14ac:dyDescent="0.25">
      <c r="A35" s="14"/>
      <c r="B35" s="17"/>
      <c r="C35" s="18">
        <v>19.940000000000001</v>
      </c>
      <c r="D35" s="18">
        <v>26.06</v>
      </c>
      <c r="E35" s="18">
        <f t="shared" si="2"/>
        <v>6.1199999999999974</v>
      </c>
      <c r="F35" s="18">
        <f t="shared" si="7"/>
        <v>-0.27999999999999758</v>
      </c>
      <c r="G35" s="18">
        <f t="shared" si="1"/>
        <v>0.82359101726757455</v>
      </c>
      <c r="H35" s="19"/>
    </row>
    <row r="36" spans="1:8" x14ac:dyDescent="0.25">
      <c r="A36" s="14"/>
      <c r="B36" s="11" t="s">
        <v>3</v>
      </c>
      <c r="C36" s="12">
        <v>19.850000000000001</v>
      </c>
      <c r="D36" s="12">
        <v>25.68</v>
      </c>
      <c r="E36" s="12">
        <f t="shared" si="2"/>
        <v>5.8299999999999983</v>
      </c>
      <c r="F36" s="12">
        <f t="shared" si="7"/>
        <v>1.0000000000001563E-2</v>
      </c>
      <c r="G36" s="12">
        <f t="shared" si="1"/>
        <v>1.00695555005672</v>
      </c>
      <c r="H36" s="13">
        <f t="shared" si="6"/>
        <v>1.0391117278553248</v>
      </c>
    </row>
    <row r="37" spans="1:8" x14ac:dyDescent="0.25">
      <c r="A37" s="14"/>
      <c r="B37" s="14"/>
      <c r="C37" s="15">
        <v>19.899999999999999</v>
      </c>
      <c r="D37" s="15">
        <v>25.75</v>
      </c>
      <c r="E37" s="15">
        <f t="shared" si="2"/>
        <v>5.8500000000000014</v>
      </c>
      <c r="F37" s="15">
        <f t="shared" si="7"/>
        <v>-1.0000000000001563E-2</v>
      </c>
      <c r="G37" s="15">
        <f t="shared" si="1"/>
        <v>0.99309249543703471</v>
      </c>
      <c r="H37" s="16"/>
    </row>
    <row r="38" spans="1:8" x14ac:dyDescent="0.25">
      <c r="A38" s="14"/>
      <c r="B38" s="17"/>
      <c r="C38" s="18">
        <v>19.97</v>
      </c>
      <c r="D38" s="18">
        <v>25.65</v>
      </c>
      <c r="E38" s="18">
        <f t="shared" si="2"/>
        <v>5.68</v>
      </c>
      <c r="F38" s="18">
        <f t="shared" si="7"/>
        <v>0.16000000000000014</v>
      </c>
      <c r="G38" s="18">
        <f t="shared" si="1"/>
        <v>1.11728713807222</v>
      </c>
      <c r="H38" s="19"/>
    </row>
    <row r="39" spans="1:8" x14ac:dyDescent="0.25">
      <c r="A39" s="14"/>
      <c r="B39" s="11" t="s">
        <v>4</v>
      </c>
      <c r="C39" s="12">
        <v>19.829999999999998</v>
      </c>
      <c r="D39" s="12">
        <v>22.66</v>
      </c>
      <c r="E39" s="12">
        <f t="shared" si="2"/>
        <v>2.8300000000000018</v>
      </c>
      <c r="F39" s="12">
        <f t="shared" si="7"/>
        <v>3.009999999999998</v>
      </c>
      <c r="G39" s="12">
        <f t="shared" si="1"/>
        <v>8.0556444004537404</v>
      </c>
      <c r="H39" s="13">
        <f t="shared" si="6"/>
        <v>7.3644891081062163</v>
      </c>
    </row>
    <row r="40" spans="1:8" x14ac:dyDescent="0.25">
      <c r="A40" s="14"/>
      <c r="B40" s="14"/>
      <c r="C40" s="15">
        <v>19.77</v>
      </c>
      <c r="D40" s="15">
        <v>22.86</v>
      </c>
      <c r="E40" s="15">
        <f t="shared" si="2"/>
        <v>3.09</v>
      </c>
      <c r="F40" s="15">
        <f t="shared" si="7"/>
        <v>2.75</v>
      </c>
      <c r="G40" s="15">
        <f t="shared" si="1"/>
        <v>6.7271713220297169</v>
      </c>
      <c r="H40" s="16"/>
    </row>
    <row r="41" spans="1:8" x14ac:dyDescent="0.25">
      <c r="A41" s="14"/>
      <c r="B41" s="17"/>
      <c r="C41" s="18">
        <v>19.7</v>
      </c>
      <c r="D41" s="18">
        <v>22.67</v>
      </c>
      <c r="E41" s="18">
        <f t="shared" si="2"/>
        <v>2.9700000000000024</v>
      </c>
      <c r="F41" s="18">
        <f t="shared" si="7"/>
        <v>2.8699999999999974</v>
      </c>
      <c r="G41" s="18">
        <f t="shared" si="1"/>
        <v>7.3106516018351906</v>
      </c>
      <c r="H41" s="19"/>
    </row>
    <row r="42" spans="1:8" x14ac:dyDescent="0.25">
      <c r="A42" s="14"/>
      <c r="B42" s="11" t="s">
        <v>5</v>
      </c>
      <c r="C42" s="12">
        <v>19.850000000000001</v>
      </c>
      <c r="D42" s="12">
        <v>22.84</v>
      </c>
      <c r="E42" s="12">
        <f t="shared" si="2"/>
        <v>2.9899999999999984</v>
      </c>
      <c r="F42" s="12">
        <f t="shared" si="7"/>
        <v>2.8500000000000014</v>
      </c>
      <c r="G42" s="12">
        <f t="shared" si="1"/>
        <v>7.2100037008866487</v>
      </c>
      <c r="H42" s="13">
        <f t="shared" si="6"/>
        <v>7.0302353525728485</v>
      </c>
    </row>
    <row r="43" spans="1:8" x14ac:dyDescent="0.25">
      <c r="A43" s="14"/>
      <c r="B43" s="14"/>
      <c r="C43" s="15">
        <v>19.829999999999998</v>
      </c>
      <c r="D43" s="15">
        <v>22.87</v>
      </c>
      <c r="E43" s="15">
        <f t="shared" si="2"/>
        <v>3.0400000000000027</v>
      </c>
      <c r="F43" s="15">
        <f t="shared" si="7"/>
        <v>2.7999999999999972</v>
      </c>
      <c r="G43" s="15">
        <f t="shared" si="1"/>
        <v>6.9644045063689797</v>
      </c>
      <c r="H43" s="16"/>
    </row>
    <row r="44" spans="1:8" x14ac:dyDescent="0.25">
      <c r="A44" s="14"/>
      <c r="B44" s="17"/>
      <c r="C44" s="18">
        <v>19.829999999999998</v>
      </c>
      <c r="D44" s="18">
        <v>22.88</v>
      </c>
      <c r="E44" s="18">
        <f t="shared" si="2"/>
        <v>3.0500000000000007</v>
      </c>
      <c r="F44" s="18">
        <f t="shared" si="7"/>
        <v>2.7899999999999991</v>
      </c>
      <c r="G44" s="18">
        <f t="shared" si="1"/>
        <v>6.9162978504629171</v>
      </c>
      <c r="H44" s="19"/>
    </row>
    <row r="45" spans="1:8" x14ac:dyDescent="0.25">
      <c r="A45" s="14"/>
      <c r="B45" s="11" t="s">
        <v>21</v>
      </c>
      <c r="C45" s="12">
        <v>19.79</v>
      </c>
      <c r="D45" s="12">
        <v>22.76</v>
      </c>
      <c r="E45" s="12">
        <f t="shared" si="2"/>
        <v>2.9700000000000024</v>
      </c>
      <c r="F45" s="12">
        <f t="shared" si="7"/>
        <v>2.8699999999999974</v>
      </c>
      <c r="G45" s="12">
        <f t="shared" si="1"/>
        <v>7.3106516018351906</v>
      </c>
      <c r="H45" s="13">
        <f t="shared" si="6"/>
        <v>6.8785028243383612</v>
      </c>
    </row>
    <row r="46" spans="1:8" x14ac:dyDescent="0.25">
      <c r="A46" s="14"/>
      <c r="B46" s="14"/>
      <c r="C46" s="15">
        <v>19.86</v>
      </c>
      <c r="D46" s="15">
        <v>22.91</v>
      </c>
      <c r="E46" s="15">
        <f t="shared" si="2"/>
        <v>3.0500000000000007</v>
      </c>
      <c r="F46" s="15">
        <f t="shared" si="7"/>
        <v>2.7899999999999991</v>
      </c>
      <c r="G46" s="15">
        <f t="shared" si="1"/>
        <v>6.9162978504629171</v>
      </c>
      <c r="H46" s="16"/>
    </row>
    <row r="47" spans="1:8" x14ac:dyDescent="0.25">
      <c r="A47" s="14"/>
      <c r="B47" s="17"/>
      <c r="C47" s="18">
        <v>19.8</v>
      </c>
      <c r="D47" s="18">
        <v>22.96</v>
      </c>
      <c r="E47" s="18">
        <f t="shared" si="2"/>
        <v>3.16</v>
      </c>
      <c r="F47" s="18">
        <f t="shared" si="7"/>
        <v>2.6799999999999997</v>
      </c>
      <c r="G47" s="18">
        <f t="shared" si="1"/>
        <v>6.4085590207169751</v>
      </c>
      <c r="H47" s="19"/>
    </row>
    <row r="48" spans="1:8" x14ac:dyDescent="0.25">
      <c r="A48" s="11" t="s">
        <v>24</v>
      </c>
      <c r="B48" s="11" t="s">
        <v>20</v>
      </c>
      <c r="C48" s="12">
        <v>19.97</v>
      </c>
      <c r="D48" s="12">
        <v>25.65</v>
      </c>
      <c r="E48" s="12">
        <f t="shared" si="2"/>
        <v>5.68</v>
      </c>
      <c r="F48" s="12">
        <f>-(E48-AVERAGE($E$48:$E$50))</f>
        <v>-5.6666666666665755E-2</v>
      </c>
      <c r="G48" s="12">
        <f t="shared" si="1"/>
        <v>0.96148305248265375</v>
      </c>
      <c r="H48" s="13">
        <f t="shared" si="6"/>
        <v>1.0003872922158725</v>
      </c>
    </row>
    <row r="49" spans="1:8" x14ac:dyDescent="0.25">
      <c r="A49" s="14"/>
      <c r="B49" s="14"/>
      <c r="C49" s="15">
        <v>20.13</v>
      </c>
      <c r="D49" s="15">
        <v>25.73</v>
      </c>
      <c r="E49" s="15">
        <f t="shared" si="2"/>
        <v>5.6000000000000014</v>
      </c>
      <c r="F49" s="15">
        <f t="shared" ref="F49:F62" si="8">-(E49-AVERAGE($E$48:$E$50))</f>
        <v>2.333333333333254E-2</v>
      </c>
      <c r="G49" s="15">
        <f t="shared" si="1"/>
        <v>1.0163049321681883</v>
      </c>
      <c r="H49" s="16"/>
    </row>
    <row r="50" spans="1:8" x14ac:dyDescent="0.25">
      <c r="A50" s="14"/>
      <c r="B50" s="17"/>
      <c r="C50" s="18">
        <v>19.940000000000001</v>
      </c>
      <c r="D50" s="18">
        <v>25.53</v>
      </c>
      <c r="E50" s="18">
        <f t="shared" si="2"/>
        <v>5.59</v>
      </c>
      <c r="F50" s="18">
        <f t="shared" si="8"/>
        <v>3.3333333333334103E-2</v>
      </c>
      <c r="G50" s="18">
        <f t="shared" si="1"/>
        <v>1.0233738919967754</v>
      </c>
      <c r="H50" s="19"/>
    </row>
    <row r="51" spans="1:8" x14ac:dyDescent="0.25">
      <c r="A51" s="14"/>
      <c r="B51" s="11" t="s">
        <v>3</v>
      </c>
      <c r="C51" s="12">
        <v>19.850000000000001</v>
      </c>
      <c r="D51" s="12">
        <v>25.82</v>
      </c>
      <c r="E51" s="12">
        <f t="shared" si="2"/>
        <v>5.9699999999999989</v>
      </c>
      <c r="F51" s="12">
        <f t="shared" si="8"/>
        <v>-0.3466666666666649</v>
      </c>
      <c r="G51" s="12">
        <f t="shared" si="1"/>
        <v>0.78639896789398211</v>
      </c>
      <c r="H51" s="13">
        <f t="shared" si="6"/>
        <v>0.92918602654687421</v>
      </c>
    </row>
    <row r="52" spans="1:8" x14ac:dyDescent="0.25">
      <c r="A52" s="14"/>
      <c r="B52" s="14"/>
      <c r="C52" s="15">
        <v>19.899999999999999</v>
      </c>
      <c r="D52" s="15">
        <v>25.61</v>
      </c>
      <c r="E52" s="15">
        <f t="shared" si="2"/>
        <v>5.7100000000000009</v>
      </c>
      <c r="F52" s="15">
        <f t="shared" si="8"/>
        <v>-8.6666666666666892E-2</v>
      </c>
      <c r="G52" s="15">
        <f t="shared" si="1"/>
        <v>0.94169601738734687</v>
      </c>
      <c r="H52" s="16"/>
    </row>
    <row r="53" spans="1:8" x14ac:dyDescent="0.25">
      <c r="A53" s="14"/>
      <c r="B53" s="17"/>
      <c r="C53" s="18">
        <v>19.97</v>
      </c>
      <c r="D53" s="18">
        <v>25.51</v>
      </c>
      <c r="E53" s="18">
        <f t="shared" si="2"/>
        <v>5.5400000000000027</v>
      </c>
      <c r="F53" s="18">
        <f t="shared" si="8"/>
        <v>8.3333333333331261E-2</v>
      </c>
      <c r="G53" s="18">
        <f t="shared" si="1"/>
        <v>1.0594630943592938</v>
      </c>
      <c r="H53" s="19"/>
    </row>
    <row r="54" spans="1:8" x14ac:dyDescent="0.25">
      <c r="A54" s="14"/>
      <c r="B54" s="11" t="s">
        <v>4</v>
      </c>
      <c r="C54" s="12">
        <v>19.829999999999998</v>
      </c>
      <c r="D54" s="12">
        <v>22.69</v>
      </c>
      <c r="E54" s="12">
        <f t="shared" si="2"/>
        <v>2.860000000000003</v>
      </c>
      <c r="F54" s="12">
        <f t="shared" si="8"/>
        <v>2.763333333333331</v>
      </c>
      <c r="G54" s="12">
        <f t="shared" si="1"/>
        <v>6.7896317704729716</v>
      </c>
      <c r="H54" s="13">
        <f t="shared" si="6"/>
        <v>6.1111138542715961</v>
      </c>
    </row>
    <row r="55" spans="1:8" x14ac:dyDescent="0.25">
      <c r="A55" s="14"/>
      <c r="B55" s="14"/>
      <c r="C55" s="15">
        <v>19.77</v>
      </c>
      <c r="D55" s="15">
        <v>22.82</v>
      </c>
      <c r="E55" s="15">
        <f t="shared" si="2"/>
        <v>3.0500000000000007</v>
      </c>
      <c r="F55" s="15">
        <f t="shared" si="8"/>
        <v>2.5733333333333333</v>
      </c>
      <c r="G55" s="15">
        <f t="shared" si="1"/>
        <v>5.9518300556257371</v>
      </c>
      <c r="H55" s="16"/>
    </row>
    <row r="56" spans="1:8" x14ac:dyDescent="0.25">
      <c r="A56" s="14"/>
      <c r="B56" s="17"/>
      <c r="C56" s="18">
        <v>19.7</v>
      </c>
      <c r="D56" s="18">
        <v>22.84</v>
      </c>
      <c r="E56" s="18">
        <f t="shared" si="2"/>
        <v>3.1400000000000006</v>
      </c>
      <c r="F56" s="18">
        <f t="shared" si="8"/>
        <v>2.4833333333333334</v>
      </c>
      <c r="G56" s="18">
        <f t="shared" si="1"/>
        <v>5.5918797367160771</v>
      </c>
      <c r="H56" s="19"/>
    </row>
    <row r="57" spans="1:8" x14ac:dyDescent="0.25">
      <c r="A57" s="14"/>
      <c r="B57" s="11" t="s">
        <v>5</v>
      </c>
      <c r="C57" s="12">
        <v>19.850000000000001</v>
      </c>
      <c r="D57" s="12">
        <v>22.86</v>
      </c>
      <c r="E57" s="12">
        <f t="shared" si="2"/>
        <v>3.009999999999998</v>
      </c>
      <c r="F57" s="12">
        <f t="shared" si="8"/>
        <v>2.613333333333336</v>
      </c>
      <c r="G57" s="12">
        <f t="shared" si="1"/>
        <v>6.1191587740959781</v>
      </c>
      <c r="H57" s="13">
        <f t="shared" si="6"/>
        <v>6.1617517154975374</v>
      </c>
    </row>
    <row r="58" spans="1:8" x14ac:dyDescent="0.25">
      <c r="A58" s="14"/>
      <c r="B58" s="14"/>
      <c r="C58" s="15">
        <v>19.829999999999998</v>
      </c>
      <c r="D58" s="15">
        <v>22.95</v>
      </c>
      <c r="E58" s="15">
        <f t="shared" si="2"/>
        <v>3.120000000000001</v>
      </c>
      <c r="F58" s="15">
        <f t="shared" si="8"/>
        <v>2.503333333333333</v>
      </c>
      <c r="G58" s="15">
        <f t="shared" si="1"/>
        <v>5.6699394688890381</v>
      </c>
      <c r="H58" s="16"/>
    </row>
    <row r="59" spans="1:8" x14ac:dyDescent="0.25">
      <c r="A59" s="14"/>
      <c r="B59" s="17"/>
      <c r="C59" s="18">
        <v>19.829999999999998</v>
      </c>
      <c r="D59" s="18">
        <v>22.71</v>
      </c>
      <c r="E59" s="18">
        <f t="shared" si="2"/>
        <v>2.8800000000000026</v>
      </c>
      <c r="F59" s="18">
        <f t="shared" si="8"/>
        <v>2.7433333333333314</v>
      </c>
      <c r="G59" s="18">
        <f t="shared" si="1"/>
        <v>6.6961569035075952</v>
      </c>
      <c r="H59" s="19"/>
    </row>
    <row r="60" spans="1:8" x14ac:dyDescent="0.25">
      <c r="A60" s="14"/>
      <c r="B60" s="11" t="s">
        <v>21</v>
      </c>
      <c r="C60" s="12">
        <v>19.79</v>
      </c>
      <c r="D60" s="12">
        <v>22.92</v>
      </c>
      <c r="E60" s="12">
        <f t="shared" si="2"/>
        <v>3.1300000000000026</v>
      </c>
      <c r="F60" s="12">
        <f t="shared" si="8"/>
        <v>2.4933333333333314</v>
      </c>
      <c r="G60" s="12">
        <f t="shared" si="1"/>
        <v>5.6307743361359499</v>
      </c>
      <c r="H60" s="13">
        <f t="shared" si="6"/>
        <v>6.1297026110935775</v>
      </c>
    </row>
    <row r="61" spans="1:8" x14ac:dyDescent="0.25">
      <c r="A61" s="14"/>
      <c r="B61" s="14"/>
      <c r="C61" s="15">
        <v>19.86</v>
      </c>
      <c r="D61" s="15">
        <v>22.82</v>
      </c>
      <c r="E61" s="15">
        <f t="shared" si="2"/>
        <v>2.9600000000000009</v>
      </c>
      <c r="F61" s="15">
        <f t="shared" si="8"/>
        <v>2.6633333333333331</v>
      </c>
      <c r="G61" s="15">
        <f t="shared" si="1"/>
        <v>6.3349504422377567</v>
      </c>
      <c r="H61" s="16"/>
    </row>
    <row r="62" spans="1:8" x14ac:dyDescent="0.25">
      <c r="A62" s="17"/>
      <c r="B62" s="17"/>
      <c r="C62" s="18">
        <v>19.8</v>
      </c>
      <c r="D62" s="18">
        <v>22.74</v>
      </c>
      <c r="E62" s="18">
        <f t="shared" si="2"/>
        <v>2.9399999999999977</v>
      </c>
      <c r="F62" s="18">
        <f t="shared" si="8"/>
        <v>2.6833333333333362</v>
      </c>
      <c r="G62" s="18">
        <f t="shared" si="1"/>
        <v>6.4233830549070241</v>
      </c>
      <c r="H62" s="19"/>
    </row>
    <row r="63" spans="1:8" x14ac:dyDescent="0.25">
      <c r="A63" s="11" t="s">
        <v>25</v>
      </c>
      <c r="B63" s="11" t="s">
        <v>20</v>
      </c>
      <c r="C63" s="12">
        <v>19.97</v>
      </c>
      <c r="D63" s="12">
        <v>26.33</v>
      </c>
      <c r="E63" s="12">
        <f t="shared" si="2"/>
        <v>6.3599999999999994</v>
      </c>
      <c r="F63" s="12">
        <f>-(E63-AVERAGE($E$63:$E$65))</f>
        <v>-0.12333333333333396</v>
      </c>
      <c r="G63" s="12">
        <f t="shared" si="1"/>
        <v>0.91806401996521925</v>
      </c>
      <c r="H63" s="13">
        <f t="shared" ref="H63:H75" si="9">AVERAGE(G63:G65)</f>
        <v>1.0118588556569348</v>
      </c>
    </row>
    <row r="64" spans="1:8" x14ac:dyDescent="0.25">
      <c r="A64" s="14"/>
      <c r="B64" s="14"/>
      <c r="C64" s="15">
        <v>20.13</v>
      </c>
      <c r="D64" s="15">
        <v>26.06</v>
      </c>
      <c r="E64" s="15">
        <f t="shared" si="2"/>
        <v>5.93</v>
      </c>
      <c r="F64" s="15">
        <f t="shared" ref="F64:F77" si="10">-(E64-AVERAGE($E$63:$E$65))</f>
        <v>0.30666666666666575</v>
      </c>
      <c r="G64" s="15">
        <f t="shared" si="1"/>
        <v>1.2368466734094365</v>
      </c>
      <c r="H64" s="16"/>
    </row>
    <row r="65" spans="1:8" x14ac:dyDescent="0.25">
      <c r="A65" s="14"/>
      <c r="B65" s="17"/>
      <c r="C65" s="18">
        <v>19.940000000000001</v>
      </c>
      <c r="D65" s="18">
        <v>26.36</v>
      </c>
      <c r="E65" s="18">
        <f t="shared" si="2"/>
        <v>6.4199999999999982</v>
      </c>
      <c r="F65" s="18">
        <f t="shared" si="10"/>
        <v>-0.18333333333333268</v>
      </c>
      <c r="G65" s="18">
        <f t="shared" si="1"/>
        <v>0.88066587359614878</v>
      </c>
      <c r="H65" s="19"/>
    </row>
    <row r="66" spans="1:8" x14ac:dyDescent="0.25">
      <c r="A66" s="14"/>
      <c r="B66" s="11" t="s">
        <v>3</v>
      </c>
      <c r="C66" s="12">
        <v>19.850000000000001</v>
      </c>
      <c r="D66" s="12">
        <v>25.78</v>
      </c>
      <c r="E66" s="12">
        <f t="shared" si="2"/>
        <v>5.93</v>
      </c>
      <c r="F66" s="12">
        <f t="shared" si="10"/>
        <v>0.30666666666666575</v>
      </c>
      <c r="G66" s="12">
        <f t="shared" si="1"/>
        <v>1.2368466734094365</v>
      </c>
      <c r="H66" s="13">
        <f t="shared" si="9"/>
        <v>1.1503058077945172</v>
      </c>
    </row>
    <row r="67" spans="1:8" x14ac:dyDescent="0.25">
      <c r="A67" s="14"/>
      <c r="B67" s="14"/>
      <c r="C67" s="15">
        <v>19.899999999999999</v>
      </c>
      <c r="D67" s="15">
        <v>25.98</v>
      </c>
      <c r="E67" s="15">
        <f t="shared" si="2"/>
        <v>6.0800000000000018</v>
      </c>
      <c r="F67" s="15">
        <f t="shared" si="10"/>
        <v>0.15666666666666362</v>
      </c>
      <c r="G67" s="15">
        <f t="shared" ref="G67:G130" si="11">2^F67</f>
        <v>1.1147086365889196</v>
      </c>
      <c r="H67" s="16"/>
    </row>
    <row r="68" spans="1:8" x14ac:dyDescent="0.25">
      <c r="A68" s="14"/>
      <c r="B68" s="17"/>
      <c r="C68" s="18">
        <v>19.97</v>
      </c>
      <c r="D68" s="18">
        <v>26.07</v>
      </c>
      <c r="E68" s="18">
        <f t="shared" ref="E68:E131" si="12">D68-C68</f>
        <v>6.1000000000000014</v>
      </c>
      <c r="F68" s="18">
        <f t="shared" si="10"/>
        <v>0.13666666666666405</v>
      </c>
      <c r="G68" s="18">
        <f t="shared" si="11"/>
        <v>1.0993621133851956</v>
      </c>
      <c r="H68" s="19"/>
    </row>
    <row r="69" spans="1:8" x14ac:dyDescent="0.25">
      <c r="A69" s="14"/>
      <c r="B69" s="11" t="s">
        <v>4</v>
      </c>
      <c r="C69" s="12">
        <v>19.829999999999998</v>
      </c>
      <c r="D69" s="12">
        <v>22.87</v>
      </c>
      <c r="E69" s="12">
        <f t="shared" si="12"/>
        <v>3.0400000000000027</v>
      </c>
      <c r="F69" s="12">
        <f t="shared" si="10"/>
        <v>3.1966666666666628</v>
      </c>
      <c r="G69" s="12">
        <f t="shared" si="11"/>
        <v>9.1683788957600019</v>
      </c>
      <c r="H69" s="13">
        <f t="shared" si="9"/>
        <v>7.7720924074598949</v>
      </c>
    </row>
    <row r="70" spans="1:8" x14ac:dyDescent="0.25">
      <c r="A70" s="14"/>
      <c r="B70" s="14"/>
      <c r="C70" s="15">
        <v>19.77</v>
      </c>
      <c r="D70" s="15">
        <v>23.06</v>
      </c>
      <c r="E70" s="15">
        <f t="shared" si="12"/>
        <v>3.2899999999999991</v>
      </c>
      <c r="F70" s="15">
        <f t="shared" si="10"/>
        <v>2.9466666666666663</v>
      </c>
      <c r="G70" s="15">
        <f t="shared" si="11"/>
        <v>7.7096569471324115</v>
      </c>
      <c r="H70" s="16"/>
    </row>
    <row r="71" spans="1:8" x14ac:dyDescent="0.25">
      <c r="A71" s="14"/>
      <c r="B71" s="17"/>
      <c r="C71" s="18">
        <v>19.7</v>
      </c>
      <c r="D71" s="18">
        <v>23.25</v>
      </c>
      <c r="E71" s="18">
        <f t="shared" si="12"/>
        <v>3.5500000000000007</v>
      </c>
      <c r="F71" s="18">
        <f t="shared" si="10"/>
        <v>2.6866666666666648</v>
      </c>
      <c r="G71" s="18">
        <f t="shared" si="11"/>
        <v>6.4382413794872733</v>
      </c>
      <c r="H71" s="19"/>
    </row>
    <row r="72" spans="1:8" x14ac:dyDescent="0.25">
      <c r="A72" s="14"/>
      <c r="B72" s="11" t="s">
        <v>5</v>
      </c>
      <c r="C72" s="12">
        <v>19.850000000000001</v>
      </c>
      <c r="D72" s="12">
        <v>23.06</v>
      </c>
      <c r="E72" s="12">
        <f t="shared" si="12"/>
        <v>3.2099999999999973</v>
      </c>
      <c r="F72" s="12">
        <f t="shared" si="10"/>
        <v>3.0266666666666682</v>
      </c>
      <c r="G72" s="12">
        <f t="shared" si="11"/>
        <v>8.1492464796583466</v>
      </c>
      <c r="H72" s="13">
        <f t="shared" si="9"/>
        <v>7.8226458121687408</v>
      </c>
    </row>
    <row r="73" spans="1:8" x14ac:dyDescent="0.25">
      <c r="A73" s="14"/>
      <c r="B73" s="14"/>
      <c r="C73" s="15">
        <v>19.829999999999998</v>
      </c>
      <c r="D73" s="15">
        <v>23.17</v>
      </c>
      <c r="E73" s="15">
        <f t="shared" si="12"/>
        <v>3.3400000000000034</v>
      </c>
      <c r="F73" s="15">
        <f t="shared" si="10"/>
        <v>2.8966666666666621</v>
      </c>
      <c r="G73" s="15">
        <f t="shared" si="11"/>
        <v>7.4470377287829939</v>
      </c>
      <c r="H73" s="16"/>
    </row>
    <row r="74" spans="1:8" x14ac:dyDescent="0.25">
      <c r="A74" s="14"/>
      <c r="B74" s="17"/>
      <c r="C74" s="18">
        <v>19.829999999999998</v>
      </c>
      <c r="D74" s="18">
        <v>23.09</v>
      </c>
      <c r="E74" s="18">
        <f t="shared" si="12"/>
        <v>3.2600000000000016</v>
      </c>
      <c r="F74" s="18">
        <f t="shared" si="10"/>
        <v>2.9766666666666639</v>
      </c>
      <c r="G74" s="18">
        <f t="shared" si="11"/>
        <v>7.8716532280648828</v>
      </c>
      <c r="H74" s="19"/>
    </row>
    <row r="75" spans="1:8" x14ac:dyDescent="0.25">
      <c r="A75" s="14"/>
      <c r="B75" s="11" t="s">
        <v>21</v>
      </c>
      <c r="C75" s="12">
        <v>19.79</v>
      </c>
      <c r="D75" s="12">
        <v>22.88</v>
      </c>
      <c r="E75" s="12">
        <f t="shared" si="12"/>
        <v>3.09</v>
      </c>
      <c r="F75" s="12">
        <f t="shared" si="10"/>
        <v>3.1466666666666656</v>
      </c>
      <c r="G75" s="12">
        <f t="shared" si="11"/>
        <v>8.8560702527624606</v>
      </c>
      <c r="H75" s="13">
        <f t="shared" si="9"/>
        <v>8.3325683624252651</v>
      </c>
    </row>
    <row r="76" spans="1:8" x14ac:dyDescent="0.25">
      <c r="A76" s="14"/>
      <c r="B76" s="14"/>
      <c r="C76" s="15">
        <v>19.86</v>
      </c>
      <c r="D76" s="15">
        <v>23.14</v>
      </c>
      <c r="E76" s="15">
        <f t="shared" si="12"/>
        <v>3.2800000000000011</v>
      </c>
      <c r="F76" s="15">
        <f t="shared" si="10"/>
        <v>2.9566666666666643</v>
      </c>
      <c r="G76" s="15">
        <f t="shared" si="11"/>
        <v>7.7632818519483129</v>
      </c>
      <c r="H76" s="16"/>
    </row>
    <row r="77" spans="1:8" x14ac:dyDescent="0.25">
      <c r="A77" s="17"/>
      <c r="B77" s="17"/>
      <c r="C77" s="18">
        <v>19.8</v>
      </c>
      <c r="D77" s="18">
        <v>22.97</v>
      </c>
      <c r="E77" s="18">
        <f t="shared" si="12"/>
        <v>3.1699999999999982</v>
      </c>
      <c r="F77" s="18">
        <f t="shared" si="10"/>
        <v>3.0666666666666673</v>
      </c>
      <c r="G77" s="18">
        <f t="shared" si="11"/>
        <v>8.3783529825650191</v>
      </c>
      <c r="H77" s="19"/>
    </row>
    <row r="78" spans="1:8" x14ac:dyDescent="0.25">
      <c r="A78" s="11" t="s">
        <v>26</v>
      </c>
      <c r="B78" s="11" t="s">
        <v>20</v>
      </c>
      <c r="C78" s="12">
        <v>19.77</v>
      </c>
      <c r="D78" s="12">
        <v>22.69</v>
      </c>
      <c r="E78" s="12">
        <f t="shared" si="12"/>
        <v>2.9200000000000017</v>
      </c>
      <c r="F78" s="12">
        <f>-(E78-AVERAGE($E$78:$E$80))</f>
        <v>-0.12000000000000233</v>
      </c>
      <c r="G78" s="12">
        <f t="shared" si="11"/>
        <v>0.92018765062487362</v>
      </c>
      <c r="H78" s="13">
        <f t="shared" ref="H78:H141" si="13">AVERAGE(G78:G80)</f>
        <v>1.001856652928476</v>
      </c>
    </row>
    <row r="79" spans="1:8" x14ac:dyDescent="0.25">
      <c r="A79" s="14"/>
      <c r="B79" s="14"/>
      <c r="C79" s="15">
        <v>19.850000000000001</v>
      </c>
      <c r="D79" s="15">
        <v>22.56</v>
      </c>
      <c r="E79" s="15">
        <f t="shared" si="12"/>
        <v>2.7099999999999973</v>
      </c>
      <c r="F79" s="15">
        <f t="shared" ref="F79:F92" si="14">-(E79-AVERAGE($E$78:$E$80))</f>
        <v>9.0000000000002078E-2</v>
      </c>
      <c r="G79" s="15">
        <f t="shared" si="11"/>
        <v>1.0643701824533613</v>
      </c>
      <c r="H79" s="16"/>
    </row>
    <row r="80" spans="1:8" x14ac:dyDescent="0.25">
      <c r="A80" s="14"/>
      <c r="B80" s="17"/>
      <c r="C80" s="18">
        <v>20.03</v>
      </c>
      <c r="D80" s="18">
        <v>22.8</v>
      </c>
      <c r="E80" s="18">
        <f t="shared" si="12"/>
        <v>2.7699999999999996</v>
      </c>
      <c r="F80" s="18">
        <f t="shared" si="14"/>
        <v>2.9999999999999805E-2</v>
      </c>
      <c r="G80" s="18">
        <f t="shared" si="11"/>
        <v>1.0210121257071931</v>
      </c>
      <c r="H80" s="19"/>
    </row>
    <row r="81" spans="1:8" x14ac:dyDescent="0.25">
      <c r="A81" s="14"/>
      <c r="B81" s="11" t="s">
        <v>3</v>
      </c>
      <c r="C81" s="12">
        <v>19.96</v>
      </c>
      <c r="D81" s="12">
        <v>22.51</v>
      </c>
      <c r="E81" s="12">
        <f t="shared" si="12"/>
        <v>2.5500000000000007</v>
      </c>
      <c r="F81" s="12">
        <f t="shared" si="14"/>
        <v>0.24999999999999867</v>
      </c>
      <c r="G81" s="12">
        <f t="shared" si="11"/>
        <v>1.1892071150027199</v>
      </c>
      <c r="H81" s="13">
        <f t="shared" si="13"/>
        <v>1.2461298688453004</v>
      </c>
    </row>
    <row r="82" spans="1:8" x14ac:dyDescent="0.25">
      <c r="A82" s="14"/>
      <c r="B82" s="14"/>
      <c r="C82" s="15">
        <v>19.97</v>
      </c>
      <c r="D82" s="15">
        <v>22.41</v>
      </c>
      <c r="E82" s="15">
        <f t="shared" si="12"/>
        <v>2.4400000000000013</v>
      </c>
      <c r="F82" s="15">
        <f t="shared" si="14"/>
        <v>0.3599999999999981</v>
      </c>
      <c r="G82" s="15">
        <f t="shared" si="11"/>
        <v>1.2834258975629025</v>
      </c>
      <c r="H82" s="16"/>
    </row>
    <row r="83" spans="1:8" x14ac:dyDescent="0.25">
      <c r="A83" s="14"/>
      <c r="B83" s="17"/>
      <c r="C83" s="18">
        <v>20.04</v>
      </c>
      <c r="D83" s="18">
        <v>22.5</v>
      </c>
      <c r="E83" s="18">
        <f t="shared" si="12"/>
        <v>2.4600000000000009</v>
      </c>
      <c r="F83" s="18">
        <f t="shared" si="14"/>
        <v>0.33999999999999853</v>
      </c>
      <c r="G83" s="18">
        <f t="shared" si="11"/>
        <v>1.2657565939702786</v>
      </c>
      <c r="H83" s="19"/>
    </row>
    <row r="84" spans="1:8" x14ac:dyDescent="0.25">
      <c r="A84" s="14"/>
      <c r="B84" s="11" t="s">
        <v>4</v>
      </c>
      <c r="C84" s="12">
        <v>20</v>
      </c>
      <c r="D84" s="12">
        <v>19.8</v>
      </c>
      <c r="E84" s="12">
        <f t="shared" si="12"/>
        <v>-0.19999999999999929</v>
      </c>
      <c r="F84" s="12">
        <f t="shared" si="14"/>
        <v>2.9999999999999987</v>
      </c>
      <c r="G84" s="12">
        <f t="shared" si="11"/>
        <v>7.9999999999999911</v>
      </c>
      <c r="H84" s="13">
        <f t="shared" si="13"/>
        <v>7.5593482290085063</v>
      </c>
    </row>
    <row r="85" spans="1:8" x14ac:dyDescent="0.25">
      <c r="A85" s="14"/>
      <c r="B85" s="14"/>
      <c r="C85" s="15">
        <v>19.95</v>
      </c>
      <c r="D85" s="15">
        <v>20.059999999999999</v>
      </c>
      <c r="E85" s="15">
        <f t="shared" si="12"/>
        <v>0.10999999999999943</v>
      </c>
      <c r="F85" s="15">
        <f t="shared" si="14"/>
        <v>2.69</v>
      </c>
      <c r="G85" s="15">
        <f t="shared" si="11"/>
        <v>6.4531340737770106</v>
      </c>
      <c r="H85" s="16"/>
    </row>
    <row r="86" spans="1:8" x14ac:dyDescent="0.25">
      <c r="A86" s="14"/>
      <c r="B86" s="17"/>
      <c r="C86" s="18">
        <v>20.04</v>
      </c>
      <c r="D86" s="18">
        <v>19.8</v>
      </c>
      <c r="E86" s="18">
        <f t="shared" si="12"/>
        <v>-0.23999999999999844</v>
      </c>
      <c r="F86" s="18">
        <f t="shared" si="14"/>
        <v>3.0399999999999978</v>
      </c>
      <c r="G86" s="18">
        <f t="shared" si="11"/>
        <v>8.2249106132485181</v>
      </c>
      <c r="H86" s="19"/>
    </row>
    <row r="87" spans="1:8" x14ac:dyDescent="0.25">
      <c r="A87" s="14"/>
      <c r="B87" s="11" t="s">
        <v>5</v>
      </c>
      <c r="C87" s="12">
        <v>20.02</v>
      </c>
      <c r="D87">
        <v>20.13</v>
      </c>
      <c r="E87" s="12">
        <f t="shared" si="12"/>
        <v>0.10999999999999943</v>
      </c>
      <c r="F87" s="12">
        <f t="shared" si="14"/>
        <v>2.69</v>
      </c>
      <c r="G87" s="12">
        <f t="shared" si="11"/>
        <v>6.4531340737770106</v>
      </c>
      <c r="H87" s="13">
        <f t="shared" si="13"/>
        <v>6.7636822817130886</v>
      </c>
    </row>
    <row r="88" spans="1:8" x14ac:dyDescent="0.25">
      <c r="A88" s="14"/>
      <c r="B88" s="14"/>
      <c r="C88" s="15">
        <v>20.05</v>
      </c>
      <c r="D88">
        <v>20.100000000000001</v>
      </c>
      <c r="E88" s="15">
        <f t="shared" si="12"/>
        <v>5.0000000000000711E-2</v>
      </c>
      <c r="F88" s="15">
        <f t="shared" si="14"/>
        <v>2.7499999999999987</v>
      </c>
      <c r="G88" s="15">
        <f t="shared" si="11"/>
        <v>6.7271713220297089</v>
      </c>
      <c r="H88" s="16"/>
    </row>
    <row r="89" spans="1:8" x14ac:dyDescent="0.25">
      <c r="A89" s="14"/>
      <c r="B89" s="17"/>
      <c r="C89" s="18">
        <v>20.079999999999998</v>
      </c>
      <c r="D89">
        <v>20.05</v>
      </c>
      <c r="E89" s="18">
        <f t="shared" si="12"/>
        <v>-2.9999999999997584E-2</v>
      </c>
      <c r="F89" s="18">
        <f t="shared" si="14"/>
        <v>2.829999999999997</v>
      </c>
      <c r="G89" s="18">
        <f t="shared" si="11"/>
        <v>7.1107414493325471</v>
      </c>
      <c r="H89" s="19"/>
    </row>
    <row r="90" spans="1:8" x14ac:dyDescent="0.25">
      <c r="A90" s="14"/>
      <c r="B90" s="11" t="s">
        <v>21</v>
      </c>
      <c r="C90" s="12">
        <v>20.010000000000002</v>
      </c>
      <c r="D90" s="12">
        <v>20.059999999999999</v>
      </c>
      <c r="E90" s="12">
        <f t="shared" si="12"/>
        <v>4.9999999999997158E-2</v>
      </c>
      <c r="F90" s="12">
        <f t="shared" si="14"/>
        <v>2.7500000000000022</v>
      </c>
      <c r="G90" s="12">
        <f t="shared" si="11"/>
        <v>6.7271713220297267</v>
      </c>
      <c r="H90" s="13">
        <f t="shared" si="13"/>
        <v>7.3971450847747278</v>
      </c>
    </row>
    <row r="91" spans="1:8" x14ac:dyDescent="0.25">
      <c r="A91" s="14"/>
      <c r="B91" s="14"/>
      <c r="C91" s="15">
        <v>20.170000000000002</v>
      </c>
      <c r="D91" s="15">
        <v>20.07</v>
      </c>
      <c r="E91" s="15">
        <f t="shared" si="12"/>
        <v>-0.10000000000000142</v>
      </c>
      <c r="F91" s="15">
        <f t="shared" si="14"/>
        <v>2.9000000000000008</v>
      </c>
      <c r="G91" s="15">
        <f t="shared" si="11"/>
        <v>7.4642639322944646</v>
      </c>
      <c r="H91" s="16"/>
    </row>
    <row r="92" spans="1:8" x14ac:dyDescent="0.25">
      <c r="A92" s="17"/>
      <c r="B92" s="17"/>
      <c r="C92" s="18">
        <v>20.13</v>
      </c>
      <c r="D92" s="18">
        <v>19.93</v>
      </c>
      <c r="E92" s="18">
        <f t="shared" si="12"/>
        <v>-0.19999999999999929</v>
      </c>
      <c r="F92" s="18">
        <f t="shared" si="14"/>
        <v>2.9999999999999987</v>
      </c>
      <c r="G92" s="18">
        <f t="shared" si="11"/>
        <v>7.9999999999999911</v>
      </c>
      <c r="H92" s="19"/>
    </row>
    <row r="93" spans="1:8" x14ac:dyDescent="0.25">
      <c r="A93" s="11" t="s">
        <v>23</v>
      </c>
      <c r="B93" s="11" t="s">
        <v>20</v>
      </c>
      <c r="C93" s="12">
        <v>19.989999999999998</v>
      </c>
      <c r="D93" s="12">
        <v>22.58</v>
      </c>
      <c r="E93" s="12">
        <f t="shared" si="12"/>
        <v>2.59</v>
      </c>
      <c r="F93" s="12">
        <f>-(E93-AVERAGE($E$93:$E$95))</f>
        <v>-8.9999999999999858E-2</v>
      </c>
      <c r="G93" s="12">
        <f t="shared" si="11"/>
        <v>0.93952274921401191</v>
      </c>
      <c r="H93" s="13">
        <f t="shared" si="13"/>
        <v>1.003976461241274</v>
      </c>
    </row>
    <row r="94" spans="1:8" x14ac:dyDescent="0.25">
      <c r="A94" s="14"/>
      <c r="B94" s="14"/>
      <c r="C94" s="15">
        <v>20.149999999999999</v>
      </c>
      <c r="D94" s="15">
        <v>22.74</v>
      </c>
      <c r="E94" s="15">
        <f t="shared" si="12"/>
        <v>2.59</v>
      </c>
      <c r="F94" s="15">
        <f t="shared" ref="F94:F107" si="15">-(E94-AVERAGE($E$93:$E$95))</f>
        <v>-8.9999999999999858E-2</v>
      </c>
      <c r="G94" s="15">
        <f t="shared" si="11"/>
        <v>0.93952274921401191</v>
      </c>
      <c r="H94" s="16"/>
    </row>
    <row r="95" spans="1:8" x14ac:dyDescent="0.25">
      <c r="A95" s="14"/>
      <c r="B95" s="17"/>
      <c r="C95" s="18">
        <v>20.39</v>
      </c>
      <c r="D95" s="18">
        <v>22.71</v>
      </c>
      <c r="E95" s="18">
        <f t="shared" si="12"/>
        <v>2.3200000000000003</v>
      </c>
      <c r="F95" s="18">
        <f t="shared" si="15"/>
        <v>0.17999999999999972</v>
      </c>
      <c r="G95" s="18">
        <f t="shared" si="11"/>
        <v>1.1328838852957983</v>
      </c>
      <c r="H95" s="19"/>
    </row>
    <row r="96" spans="1:8" x14ac:dyDescent="0.25">
      <c r="A96" s="14"/>
      <c r="B96" s="11" t="s">
        <v>3</v>
      </c>
      <c r="C96" s="12">
        <v>20.34</v>
      </c>
      <c r="D96" s="12">
        <v>22.61</v>
      </c>
      <c r="E96" s="12">
        <f t="shared" si="12"/>
        <v>2.2699999999999996</v>
      </c>
      <c r="F96" s="12">
        <f t="shared" si="15"/>
        <v>0.23000000000000043</v>
      </c>
      <c r="G96" s="12">
        <f t="shared" si="11"/>
        <v>1.1728349492318793</v>
      </c>
      <c r="H96" s="13">
        <f t="shared" si="13"/>
        <v>1.1291226436442494</v>
      </c>
    </row>
    <row r="97" spans="1:8" x14ac:dyDescent="0.25">
      <c r="A97" s="14"/>
      <c r="B97" s="14"/>
      <c r="C97" s="15">
        <v>20.46</v>
      </c>
      <c r="D97" s="15">
        <v>22.56</v>
      </c>
      <c r="E97" s="15">
        <f t="shared" si="12"/>
        <v>2.0999999999999979</v>
      </c>
      <c r="F97" s="15">
        <f t="shared" si="15"/>
        <v>0.40000000000000213</v>
      </c>
      <c r="G97" s="15">
        <f t="shared" si="11"/>
        <v>1.3195079107728962</v>
      </c>
      <c r="H97" s="16"/>
    </row>
    <row r="98" spans="1:8" x14ac:dyDescent="0.25">
      <c r="A98" s="14"/>
      <c r="B98" s="17"/>
      <c r="C98" s="18">
        <v>20.38</v>
      </c>
      <c r="D98" s="18">
        <v>23.04</v>
      </c>
      <c r="E98" s="18">
        <f t="shared" si="12"/>
        <v>2.66</v>
      </c>
      <c r="F98" s="18">
        <f t="shared" si="15"/>
        <v>-0.16000000000000014</v>
      </c>
      <c r="G98" s="18">
        <f t="shared" si="11"/>
        <v>0.89502507092797234</v>
      </c>
      <c r="H98" s="19"/>
    </row>
    <row r="99" spans="1:8" x14ac:dyDescent="0.25">
      <c r="A99" s="14"/>
      <c r="B99" s="11" t="s">
        <v>4</v>
      </c>
      <c r="C99" s="12">
        <v>20.059999999999999</v>
      </c>
      <c r="D99">
        <v>20.23</v>
      </c>
      <c r="E99" s="12">
        <f t="shared" si="12"/>
        <v>0.17000000000000171</v>
      </c>
      <c r="F99" s="12">
        <f t="shared" si="15"/>
        <v>2.3299999999999983</v>
      </c>
      <c r="G99" s="12">
        <f t="shared" si="11"/>
        <v>5.0280534980873073</v>
      </c>
      <c r="H99" s="13">
        <f t="shared" si="13"/>
        <v>4.4233031115749144</v>
      </c>
    </row>
    <row r="100" spans="1:8" x14ac:dyDescent="0.25">
      <c r="A100" s="14"/>
      <c r="B100" s="14"/>
      <c r="C100" s="15">
        <v>20.190000000000001</v>
      </c>
      <c r="D100">
        <v>20.39</v>
      </c>
      <c r="E100" s="15">
        <f t="shared" si="12"/>
        <v>0.19999999999999929</v>
      </c>
      <c r="F100" s="15">
        <f t="shared" si="15"/>
        <v>2.3000000000000007</v>
      </c>
      <c r="G100" s="15">
        <f t="shared" si="11"/>
        <v>4.924577653379667</v>
      </c>
      <c r="H100" s="16"/>
    </row>
    <row r="101" spans="1:8" x14ac:dyDescent="0.25">
      <c r="A101" s="14"/>
      <c r="B101" s="17"/>
      <c r="C101" s="18">
        <v>20.190000000000001</v>
      </c>
      <c r="D101">
        <v>20.96</v>
      </c>
      <c r="E101" s="18">
        <f t="shared" si="12"/>
        <v>0.76999999999999957</v>
      </c>
      <c r="F101" s="18">
        <f t="shared" si="15"/>
        <v>1.7300000000000004</v>
      </c>
      <c r="G101" s="18">
        <f t="shared" si="11"/>
        <v>3.3172781832577676</v>
      </c>
      <c r="H101" s="19"/>
    </row>
    <row r="102" spans="1:8" x14ac:dyDescent="0.25">
      <c r="A102" s="14"/>
      <c r="B102" s="11" t="s">
        <v>5</v>
      </c>
      <c r="C102" s="12">
        <v>20.260000000000002</v>
      </c>
      <c r="D102" s="12">
        <v>22.69</v>
      </c>
      <c r="E102" s="12">
        <f t="shared" si="12"/>
        <v>2.4299999999999997</v>
      </c>
      <c r="F102" s="12">
        <f t="shared" si="15"/>
        <v>7.0000000000000284E-2</v>
      </c>
      <c r="G102" s="12">
        <f t="shared" si="11"/>
        <v>1.0497166836230676</v>
      </c>
      <c r="H102" s="13">
        <f t="shared" si="13"/>
        <v>1.0524878906187736</v>
      </c>
    </row>
    <row r="103" spans="1:8" x14ac:dyDescent="0.25">
      <c r="A103" s="14"/>
      <c r="B103" s="14"/>
      <c r="C103" s="15">
        <v>20.52</v>
      </c>
      <c r="D103" s="15">
        <v>22.9</v>
      </c>
      <c r="E103" s="15">
        <f t="shared" si="12"/>
        <v>2.379999999999999</v>
      </c>
      <c r="F103" s="15">
        <f t="shared" si="15"/>
        <v>0.12000000000000099</v>
      </c>
      <c r="G103" s="15">
        <f t="shared" si="11"/>
        <v>1.0867348625260589</v>
      </c>
      <c r="H103" s="16"/>
    </row>
    <row r="104" spans="1:8" x14ac:dyDescent="0.25">
      <c r="A104" s="14"/>
      <c r="B104" s="17"/>
      <c r="C104" s="18">
        <v>20.41</v>
      </c>
      <c r="D104" s="18">
        <v>22.88</v>
      </c>
      <c r="E104" s="18">
        <f t="shared" si="12"/>
        <v>2.4699999999999989</v>
      </c>
      <c r="F104" s="18">
        <f t="shared" si="15"/>
        <v>3.0000000000001137E-2</v>
      </c>
      <c r="G104" s="18">
        <f t="shared" si="11"/>
        <v>1.021012125707194</v>
      </c>
      <c r="H104" s="19"/>
    </row>
    <row r="105" spans="1:8" x14ac:dyDescent="0.25">
      <c r="A105" s="14"/>
      <c r="B105" s="11" t="s">
        <v>21</v>
      </c>
      <c r="C105" s="12">
        <v>20.46</v>
      </c>
      <c r="D105" s="12">
        <v>20.55</v>
      </c>
      <c r="E105" s="12">
        <f t="shared" si="12"/>
        <v>8.9999999999999858E-2</v>
      </c>
      <c r="F105" s="12">
        <f t="shared" si="15"/>
        <v>2.41</v>
      </c>
      <c r="G105" s="12">
        <f t="shared" si="11"/>
        <v>5.3147432563860466</v>
      </c>
      <c r="H105" s="13">
        <f t="shared" si="13"/>
        <v>4.3296801880870595</v>
      </c>
    </row>
    <row r="106" spans="1:8" x14ac:dyDescent="0.25">
      <c r="A106" s="14"/>
      <c r="B106" s="14"/>
      <c r="C106" s="15">
        <v>20.14</v>
      </c>
      <c r="D106" s="15">
        <v>20.69</v>
      </c>
      <c r="E106" s="15">
        <f t="shared" si="12"/>
        <v>0.55000000000000071</v>
      </c>
      <c r="F106" s="15">
        <f t="shared" si="15"/>
        <v>1.9499999999999993</v>
      </c>
      <c r="G106" s="15">
        <f t="shared" si="11"/>
        <v>3.8637453156993802</v>
      </c>
      <c r="H106" s="16"/>
    </row>
    <row r="107" spans="1:8" x14ac:dyDescent="0.25">
      <c r="A107" s="14"/>
      <c r="B107" s="17"/>
      <c r="C107" s="18">
        <v>20.07</v>
      </c>
      <c r="D107" s="18">
        <v>20.64</v>
      </c>
      <c r="E107" s="18">
        <f t="shared" si="12"/>
        <v>0.57000000000000028</v>
      </c>
      <c r="F107" s="18">
        <f t="shared" si="15"/>
        <v>1.9299999999999997</v>
      </c>
      <c r="G107" s="18">
        <f t="shared" si="11"/>
        <v>3.8105519921757489</v>
      </c>
      <c r="H107" s="19"/>
    </row>
    <row r="108" spans="1:8" x14ac:dyDescent="0.25">
      <c r="A108" s="11" t="s">
        <v>24</v>
      </c>
      <c r="B108" s="11" t="s">
        <v>20</v>
      </c>
      <c r="C108" s="12">
        <v>19.989999999999998</v>
      </c>
      <c r="D108" s="12">
        <v>22.76</v>
      </c>
      <c r="E108" s="12">
        <f t="shared" si="12"/>
        <v>2.7700000000000031</v>
      </c>
      <c r="F108" s="12">
        <f>-(E108-AVERAGE($E$108:$E$110))</f>
        <v>-0.24000000000000066</v>
      </c>
      <c r="G108" s="12">
        <f t="shared" si="11"/>
        <v>0.8467453123625267</v>
      </c>
      <c r="H108" s="13">
        <f t="shared" si="13"/>
        <v>1.009681640934095</v>
      </c>
    </row>
    <row r="109" spans="1:8" x14ac:dyDescent="0.25">
      <c r="A109" s="14"/>
      <c r="B109" s="14"/>
      <c r="C109" s="15">
        <v>20.149999999999999</v>
      </c>
      <c r="D109" s="15">
        <v>22.69</v>
      </c>
      <c r="E109" s="15">
        <f t="shared" si="12"/>
        <v>2.5400000000000027</v>
      </c>
      <c r="F109" s="15">
        <f t="shared" ref="F109:F122" si="16">-(E109-AVERAGE($E$108:$E$110))</f>
        <v>-1.0000000000000231E-2</v>
      </c>
      <c r="G109" s="15">
        <f t="shared" si="11"/>
        <v>0.99309249543703582</v>
      </c>
      <c r="H109" s="16"/>
    </row>
    <row r="110" spans="1:8" x14ac:dyDescent="0.25">
      <c r="A110" s="14"/>
      <c r="B110" s="17"/>
      <c r="C110" s="18">
        <v>20.39</v>
      </c>
      <c r="D110" s="18">
        <v>22.67</v>
      </c>
      <c r="E110" s="18">
        <f t="shared" si="12"/>
        <v>2.2800000000000011</v>
      </c>
      <c r="F110" s="18">
        <f t="shared" si="16"/>
        <v>0.25000000000000133</v>
      </c>
      <c r="G110" s="18">
        <f t="shared" si="11"/>
        <v>1.1892071150027221</v>
      </c>
      <c r="H110" s="19"/>
    </row>
    <row r="111" spans="1:8" x14ac:dyDescent="0.25">
      <c r="A111" s="14"/>
      <c r="B111" s="11" t="s">
        <v>3</v>
      </c>
      <c r="C111" s="12">
        <v>20.34</v>
      </c>
      <c r="D111" s="12">
        <v>22.8</v>
      </c>
      <c r="E111" s="12">
        <f t="shared" si="12"/>
        <v>2.4600000000000009</v>
      </c>
      <c r="F111" s="12">
        <f t="shared" si="16"/>
        <v>7.0000000000001616E-2</v>
      </c>
      <c r="G111" s="12">
        <f t="shared" si="11"/>
        <v>1.0497166836230685</v>
      </c>
      <c r="H111" s="13">
        <f t="shared" si="13"/>
        <v>1.0398806065797437</v>
      </c>
    </row>
    <row r="112" spans="1:8" x14ac:dyDescent="0.25">
      <c r="A112" s="14"/>
      <c r="B112" s="14"/>
      <c r="C112" s="15">
        <v>20.46</v>
      </c>
      <c r="D112" s="15">
        <v>22.83</v>
      </c>
      <c r="E112" s="15">
        <f t="shared" si="12"/>
        <v>2.3699999999999974</v>
      </c>
      <c r="F112" s="15">
        <f t="shared" si="16"/>
        <v>0.16000000000000503</v>
      </c>
      <c r="G112" s="15">
        <f t="shared" si="11"/>
        <v>1.1172871380722238</v>
      </c>
      <c r="H112" s="16"/>
    </row>
    <row r="113" spans="1:8" x14ac:dyDescent="0.25">
      <c r="A113" s="14"/>
      <c r="B113" s="17"/>
      <c r="C113" s="18">
        <v>20.38</v>
      </c>
      <c r="D113" s="18">
        <v>22.98</v>
      </c>
      <c r="E113" s="18">
        <f t="shared" si="12"/>
        <v>2.6000000000000014</v>
      </c>
      <c r="F113" s="18">
        <f t="shared" si="16"/>
        <v>-6.9999999999998952E-2</v>
      </c>
      <c r="G113" s="18">
        <f t="shared" si="11"/>
        <v>0.95263799804393812</v>
      </c>
      <c r="H113" s="19"/>
    </row>
    <row r="114" spans="1:8" x14ac:dyDescent="0.25">
      <c r="A114" s="14"/>
      <c r="B114" s="11" t="s">
        <v>4</v>
      </c>
      <c r="C114">
        <v>20.059999999999999</v>
      </c>
      <c r="D114" s="12">
        <v>20.59</v>
      </c>
      <c r="E114" s="12">
        <f t="shared" si="12"/>
        <v>0.53000000000000114</v>
      </c>
      <c r="F114" s="12">
        <f t="shared" si="16"/>
        <v>2.0000000000000013</v>
      </c>
      <c r="G114" s="12">
        <f t="shared" si="11"/>
        <v>4.0000000000000036</v>
      </c>
      <c r="H114" s="13">
        <f t="shared" si="13"/>
        <v>4.1199227806460152</v>
      </c>
    </row>
    <row r="115" spans="1:8" x14ac:dyDescent="0.25">
      <c r="A115" s="14"/>
      <c r="B115" s="14"/>
      <c r="C115">
        <v>20.190000000000001</v>
      </c>
      <c r="D115" s="15">
        <v>20.76</v>
      </c>
      <c r="E115" s="15">
        <f t="shared" si="12"/>
        <v>0.57000000000000028</v>
      </c>
      <c r="F115" s="15">
        <f t="shared" si="16"/>
        <v>1.9600000000000022</v>
      </c>
      <c r="G115" s="15">
        <f t="shared" si="11"/>
        <v>3.8906197896491479</v>
      </c>
      <c r="H115" s="16"/>
    </row>
    <row r="116" spans="1:8" x14ac:dyDescent="0.25">
      <c r="A116" s="14"/>
      <c r="B116" s="17"/>
      <c r="C116">
        <v>20.190000000000001</v>
      </c>
      <c r="D116" s="18">
        <v>20.56</v>
      </c>
      <c r="E116" s="18">
        <f t="shared" si="12"/>
        <v>0.36999999999999744</v>
      </c>
      <c r="F116" s="18">
        <f t="shared" si="16"/>
        <v>2.160000000000005</v>
      </c>
      <c r="G116" s="18">
        <f t="shared" si="11"/>
        <v>4.4691485522888952</v>
      </c>
      <c r="H116" s="19"/>
    </row>
    <row r="117" spans="1:8" x14ac:dyDescent="0.25">
      <c r="A117" s="14"/>
      <c r="B117" s="11" t="s">
        <v>5</v>
      </c>
      <c r="C117" s="12">
        <v>20.260000000000002</v>
      </c>
      <c r="D117" s="12">
        <v>23.31</v>
      </c>
      <c r="E117" s="12">
        <f t="shared" si="12"/>
        <v>3.0499999999999972</v>
      </c>
      <c r="F117" s="12">
        <f t="shared" si="16"/>
        <v>-0.51999999999999469</v>
      </c>
      <c r="G117" s="12">
        <f t="shared" si="11"/>
        <v>0.69737183317520524</v>
      </c>
      <c r="H117" s="13">
        <f t="shared" si="13"/>
        <v>0.93268872516376489</v>
      </c>
    </row>
    <row r="118" spans="1:8" x14ac:dyDescent="0.25">
      <c r="A118" s="14"/>
      <c r="B118" s="14"/>
      <c r="C118" s="15">
        <v>20.52</v>
      </c>
      <c r="D118" s="15">
        <v>22.93</v>
      </c>
      <c r="E118" s="15">
        <f t="shared" si="12"/>
        <v>2.41</v>
      </c>
      <c r="F118" s="15">
        <f t="shared" si="16"/>
        <v>0.12000000000000233</v>
      </c>
      <c r="G118" s="15">
        <f t="shared" si="11"/>
        <v>1.0867348625260598</v>
      </c>
      <c r="H118" s="16"/>
    </row>
    <row r="119" spans="1:8" x14ac:dyDescent="0.25">
      <c r="A119" s="14"/>
      <c r="B119" s="17"/>
      <c r="C119" s="18">
        <v>20.41</v>
      </c>
      <c r="D119" s="18">
        <v>22.92</v>
      </c>
      <c r="E119" s="18">
        <f t="shared" si="12"/>
        <v>2.5100000000000016</v>
      </c>
      <c r="F119" s="18">
        <f t="shared" si="16"/>
        <v>2.0000000000000906E-2</v>
      </c>
      <c r="G119" s="18">
        <f t="shared" si="11"/>
        <v>1.0139594797900298</v>
      </c>
      <c r="H119" s="19"/>
    </row>
    <row r="120" spans="1:8" x14ac:dyDescent="0.25">
      <c r="A120" s="14"/>
      <c r="B120" s="11" t="s">
        <v>21</v>
      </c>
      <c r="C120" s="12">
        <v>20.46</v>
      </c>
      <c r="D120" s="12">
        <v>20.52</v>
      </c>
      <c r="E120" s="12">
        <f t="shared" si="12"/>
        <v>5.9999999999998721E-2</v>
      </c>
      <c r="F120" s="12">
        <f t="shared" si="16"/>
        <v>2.4700000000000037</v>
      </c>
      <c r="G120" s="12">
        <f t="shared" si="11"/>
        <v>5.5404378724437127</v>
      </c>
      <c r="H120" s="13">
        <f t="shared" si="13"/>
        <v>4.5538879726521868</v>
      </c>
    </row>
    <row r="121" spans="1:8" x14ac:dyDescent="0.25">
      <c r="A121" s="14"/>
      <c r="B121" s="14"/>
      <c r="C121" s="15">
        <v>20.14</v>
      </c>
      <c r="D121" s="15">
        <v>20.58</v>
      </c>
      <c r="E121" s="15">
        <f t="shared" si="12"/>
        <v>0.43999999999999773</v>
      </c>
      <c r="F121" s="15">
        <f t="shared" si="16"/>
        <v>2.0900000000000047</v>
      </c>
      <c r="G121" s="15">
        <f t="shared" si="11"/>
        <v>4.2574807298134534</v>
      </c>
      <c r="H121" s="16"/>
    </row>
    <row r="122" spans="1:8" x14ac:dyDescent="0.25">
      <c r="A122" s="17"/>
      <c r="B122" s="17"/>
      <c r="C122" s="18">
        <v>20.07</v>
      </c>
      <c r="D122" s="18">
        <v>20.65</v>
      </c>
      <c r="E122" s="18">
        <f t="shared" si="12"/>
        <v>0.57999999999999829</v>
      </c>
      <c r="F122" s="18">
        <f t="shared" si="16"/>
        <v>1.9500000000000042</v>
      </c>
      <c r="G122" s="18">
        <f t="shared" si="11"/>
        <v>3.8637453156993931</v>
      </c>
      <c r="H122" s="19"/>
    </row>
    <row r="123" spans="1:8" x14ac:dyDescent="0.25">
      <c r="A123" s="11" t="s">
        <v>25</v>
      </c>
      <c r="B123" s="11" t="s">
        <v>20</v>
      </c>
      <c r="C123" s="12">
        <v>19.989999999999998</v>
      </c>
      <c r="D123" s="12">
        <v>22.59</v>
      </c>
      <c r="E123" s="12">
        <f t="shared" si="12"/>
        <v>2.6000000000000014</v>
      </c>
      <c r="F123" s="12">
        <f>-(E123-AVERAGE($E$123:$E$125))</f>
        <v>-0.1066666666666678</v>
      </c>
      <c r="G123" s="12">
        <f t="shared" si="11"/>
        <v>0.92873141003854776</v>
      </c>
      <c r="H123" s="13">
        <f t="shared" si="13"/>
        <v>1.0016161513985935</v>
      </c>
    </row>
    <row r="124" spans="1:8" x14ac:dyDescent="0.25">
      <c r="A124" s="14"/>
      <c r="B124" s="14"/>
      <c r="C124" s="15">
        <v>20.149999999999999</v>
      </c>
      <c r="D124" s="15">
        <v>22.63</v>
      </c>
      <c r="E124" s="15">
        <f t="shared" si="12"/>
        <v>2.4800000000000004</v>
      </c>
      <c r="F124" s="15">
        <f t="shared" ref="F124:F137" si="17">-(E124-AVERAGE($E$123:$E$125))</f>
        <v>1.3333333333333197E-2</v>
      </c>
      <c r="G124" s="15">
        <f t="shared" si="11"/>
        <v>1.009284801211874</v>
      </c>
      <c r="H124" s="16"/>
    </row>
    <row r="125" spans="1:8" x14ac:dyDescent="0.25">
      <c r="A125" s="14"/>
      <c r="B125" s="17"/>
      <c r="C125" s="18">
        <v>20.39</v>
      </c>
      <c r="D125" s="18">
        <v>22.79</v>
      </c>
      <c r="E125" s="18">
        <f t="shared" si="12"/>
        <v>2.3999999999999986</v>
      </c>
      <c r="F125" s="18">
        <f t="shared" si="17"/>
        <v>9.3333333333335045E-2</v>
      </c>
      <c r="G125" s="18">
        <f t="shared" si="11"/>
        <v>1.0668322429453587</v>
      </c>
      <c r="H125" s="19"/>
    </row>
    <row r="126" spans="1:8" x14ac:dyDescent="0.25">
      <c r="A126" s="14"/>
      <c r="B126" s="11" t="s">
        <v>3</v>
      </c>
      <c r="C126" s="12">
        <v>20.34</v>
      </c>
      <c r="D126">
        <v>22.88</v>
      </c>
      <c r="E126" s="12">
        <f t="shared" si="12"/>
        <v>2.5399999999999991</v>
      </c>
      <c r="F126" s="12">
        <f t="shared" si="17"/>
        <v>-4.6666666666665524E-2</v>
      </c>
      <c r="G126" s="12">
        <f t="shared" si="11"/>
        <v>0.96817069598288374</v>
      </c>
      <c r="H126" s="13">
        <f t="shared" si="13"/>
        <v>1.0160858620738045</v>
      </c>
    </row>
    <row r="127" spans="1:8" x14ac:dyDescent="0.25">
      <c r="A127" s="14"/>
      <c r="B127" s="14"/>
      <c r="C127" s="15">
        <v>20.46</v>
      </c>
      <c r="D127">
        <v>22.75</v>
      </c>
      <c r="E127" s="15">
        <f t="shared" si="12"/>
        <v>2.2899999999999991</v>
      </c>
      <c r="F127" s="15">
        <f t="shared" si="17"/>
        <v>0.20333333333333448</v>
      </c>
      <c r="G127" s="15">
        <f t="shared" si="11"/>
        <v>1.1513554801999817</v>
      </c>
      <c r="H127" s="16"/>
    </row>
    <row r="128" spans="1:8" x14ac:dyDescent="0.25">
      <c r="A128" s="14"/>
      <c r="B128" s="17"/>
      <c r="C128" s="18">
        <v>20.38</v>
      </c>
      <c r="D128">
        <v>22.98</v>
      </c>
      <c r="E128" s="18">
        <f t="shared" si="12"/>
        <v>2.6000000000000014</v>
      </c>
      <c r="F128" s="18">
        <f t="shared" si="17"/>
        <v>-0.1066666666666678</v>
      </c>
      <c r="G128" s="18">
        <f t="shared" si="11"/>
        <v>0.92873141003854776</v>
      </c>
      <c r="H128" s="19"/>
    </row>
    <row r="129" spans="1:8" x14ac:dyDescent="0.25">
      <c r="A129" s="14"/>
      <c r="B129" s="11" t="s">
        <v>4</v>
      </c>
      <c r="C129" s="12">
        <v>20.059999999999999</v>
      </c>
      <c r="D129" s="12">
        <v>22.8</v>
      </c>
      <c r="E129" s="12">
        <f t="shared" si="12"/>
        <v>2.740000000000002</v>
      </c>
      <c r="F129" s="12">
        <f t="shared" si="17"/>
        <v>-0.24666666666666837</v>
      </c>
      <c r="G129" s="12">
        <f t="shared" si="11"/>
        <v>0.8428415447546983</v>
      </c>
      <c r="H129" s="13">
        <f t="shared" si="13"/>
        <v>0.87711704088859099</v>
      </c>
    </row>
    <row r="130" spans="1:8" x14ac:dyDescent="0.25">
      <c r="A130" s="14"/>
      <c r="B130" s="14"/>
      <c r="C130" s="15">
        <v>20.190000000000001</v>
      </c>
      <c r="D130" s="15">
        <v>22.81</v>
      </c>
      <c r="E130" s="15">
        <f t="shared" si="12"/>
        <v>2.6199999999999974</v>
      </c>
      <c r="F130" s="15">
        <f t="shared" si="17"/>
        <v>-0.12666666666666382</v>
      </c>
      <c r="G130" s="15">
        <f t="shared" si="11"/>
        <v>0.91594529027025051</v>
      </c>
      <c r="H130" s="16"/>
    </row>
    <row r="131" spans="1:8" x14ac:dyDescent="0.25">
      <c r="A131" s="14"/>
      <c r="B131" s="17"/>
      <c r="C131" s="18">
        <v>20.190000000000001</v>
      </c>
      <c r="D131" s="18">
        <v>22.88</v>
      </c>
      <c r="E131" s="18">
        <f t="shared" si="12"/>
        <v>2.6899999999999977</v>
      </c>
      <c r="F131" s="18">
        <f t="shared" si="17"/>
        <v>-0.1966666666666641</v>
      </c>
      <c r="G131" s="18">
        <f t="shared" ref="G131:G152" si="18">2^F131</f>
        <v>0.87256428764082439</v>
      </c>
      <c r="H131" s="19"/>
    </row>
    <row r="132" spans="1:8" x14ac:dyDescent="0.25">
      <c r="A132" s="14"/>
      <c r="B132" s="11" t="s">
        <v>5</v>
      </c>
      <c r="C132" s="12">
        <v>20.260000000000002</v>
      </c>
      <c r="D132">
        <v>20.58</v>
      </c>
      <c r="E132" s="12">
        <f t="shared" ref="E132:E152" si="19">D132-C132</f>
        <v>0.31999999999999673</v>
      </c>
      <c r="F132" s="12">
        <f t="shared" si="17"/>
        <v>2.1733333333333369</v>
      </c>
      <c r="G132" s="12">
        <f t="shared" si="18"/>
        <v>4.5106437081832285</v>
      </c>
      <c r="H132" s="13">
        <f t="shared" si="13"/>
        <v>4.9112029083767617</v>
      </c>
    </row>
    <row r="133" spans="1:8" x14ac:dyDescent="0.25">
      <c r="A133" s="14"/>
      <c r="B133" s="14"/>
      <c r="C133" s="15">
        <v>20.52</v>
      </c>
      <c r="D133">
        <v>20.54</v>
      </c>
      <c r="E133" s="15">
        <f t="shared" si="19"/>
        <v>1.9999999999999574E-2</v>
      </c>
      <c r="F133" s="15">
        <f t="shared" si="17"/>
        <v>2.473333333333334</v>
      </c>
      <c r="G133" s="15">
        <f t="shared" si="18"/>
        <v>5.5532538019191682</v>
      </c>
      <c r="H133" s="16"/>
    </row>
    <row r="134" spans="1:8" x14ac:dyDescent="0.25">
      <c r="A134" s="14"/>
      <c r="B134" s="17"/>
      <c r="C134" s="18">
        <v>20.41</v>
      </c>
      <c r="D134">
        <v>20.68</v>
      </c>
      <c r="E134" s="18">
        <f t="shared" si="19"/>
        <v>0.26999999999999957</v>
      </c>
      <c r="F134" s="18">
        <f t="shared" si="17"/>
        <v>2.223333333333334</v>
      </c>
      <c r="G134" s="18">
        <f t="shared" si="18"/>
        <v>4.6697112150278892</v>
      </c>
      <c r="H134" s="19"/>
    </row>
    <row r="135" spans="1:8" x14ac:dyDescent="0.25">
      <c r="A135" s="14"/>
      <c r="B135" s="11" t="s">
        <v>21</v>
      </c>
      <c r="C135">
        <v>20.46</v>
      </c>
      <c r="D135" s="12">
        <v>20.190000000000001</v>
      </c>
      <c r="E135" s="12">
        <f t="shared" si="19"/>
        <v>-0.26999999999999957</v>
      </c>
      <c r="F135" s="12">
        <f t="shared" si="17"/>
        <v>2.7633333333333332</v>
      </c>
      <c r="G135" s="12">
        <f t="shared" si="18"/>
        <v>6.7896317704729823</v>
      </c>
      <c r="H135" s="13">
        <f t="shared" si="13"/>
        <v>5.340870453674138</v>
      </c>
    </row>
    <row r="136" spans="1:8" x14ac:dyDescent="0.25">
      <c r="A136" s="14"/>
      <c r="B136" s="14"/>
      <c r="C136">
        <v>20.14</v>
      </c>
      <c r="D136" s="15">
        <v>20.329999999999998</v>
      </c>
      <c r="E136" s="15">
        <f t="shared" si="19"/>
        <v>0.18999999999999773</v>
      </c>
      <c r="F136" s="15">
        <f t="shared" si="17"/>
        <v>2.3033333333333359</v>
      </c>
      <c r="G136" s="15">
        <f t="shared" si="18"/>
        <v>4.9359689984962891</v>
      </c>
      <c r="H136" s="16"/>
    </row>
    <row r="137" spans="1:8" x14ac:dyDescent="0.25">
      <c r="A137" s="17"/>
      <c r="B137" s="17"/>
      <c r="C137">
        <v>20.07</v>
      </c>
      <c r="D137" s="18">
        <v>20.46</v>
      </c>
      <c r="E137" s="18">
        <f t="shared" si="19"/>
        <v>0.39000000000000057</v>
      </c>
      <c r="F137" s="18">
        <f t="shared" si="17"/>
        <v>2.1033333333333331</v>
      </c>
      <c r="G137" s="18">
        <f t="shared" si="18"/>
        <v>4.297010592053141</v>
      </c>
      <c r="H137" s="19"/>
    </row>
    <row r="138" spans="1:8" x14ac:dyDescent="0.25">
      <c r="A138" s="11" t="s">
        <v>26</v>
      </c>
      <c r="B138" s="11" t="s">
        <v>20</v>
      </c>
      <c r="C138" s="12">
        <v>19.989999999999998</v>
      </c>
      <c r="D138" s="12">
        <v>22.65</v>
      </c>
      <c r="E138" s="12">
        <f t="shared" si="19"/>
        <v>2.66</v>
      </c>
      <c r="F138" s="12">
        <f>-(E138-AVERAGE($E$138:$E$139))</f>
        <v>1.5000000000000568E-2</v>
      </c>
      <c r="G138" s="12">
        <f t="shared" si="18"/>
        <v>1.0104514464867642</v>
      </c>
      <c r="H138" s="13">
        <f t="shared" si="13"/>
        <v>1.0989825525176602</v>
      </c>
    </row>
    <row r="139" spans="1:8" x14ac:dyDescent="0.25">
      <c r="A139" s="14"/>
      <c r="B139" s="14"/>
      <c r="C139" s="15">
        <v>20.149999999999999</v>
      </c>
      <c r="D139" s="15">
        <v>22.84</v>
      </c>
      <c r="E139" s="15">
        <f t="shared" si="19"/>
        <v>2.6900000000000013</v>
      </c>
      <c r="F139" s="15">
        <f t="shared" ref="F139:F152" si="20">-(E139-AVERAGE($E$138:$E$139))</f>
        <v>-1.5000000000000568E-2</v>
      </c>
      <c r="G139" s="15">
        <f t="shared" si="18"/>
        <v>0.9896566564152065</v>
      </c>
      <c r="H139" s="16"/>
    </row>
    <row r="140" spans="1:8" x14ac:dyDescent="0.25">
      <c r="A140" s="14"/>
      <c r="B140" s="17"/>
      <c r="C140" s="18">
        <v>20.39</v>
      </c>
      <c r="D140" s="18">
        <v>22.69</v>
      </c>
      <c r="E140" s="18">
        <f t="shared" si="19"/>
        <v>2.3000000000000007</v>
      </c>
      <c r="F140" s="18">
        <f t="shared" si="20"/>
        <v>0.375</v>
      </c>
      <c r="G140" s="18">
        <f t="shared" si="18"/>
        <v>1.2968395546510096</v>
      </c>
      <c r="H140" s="19"/>
    </row>
    <row r="141" spans="1:8" x14ac:dyDescent="0.25">
      <c r="A141" s="14"/>
      <c r="B141" s="11" t="s">
        <v>3</v>
      </c>
      <c r="C141" s="12">
        <v>20.34</v>
      </c>
      <c r="D141">
        <v>22.89</v>
      </c>
      <c r="E141" s="12">
        <f t="shared" si="19"/>
        <v>2.5500000000000007</v>
      </c>
      <c r="F141" s="12">
        <f t="shared" si="20"/>
        <v>0.125</v>
      </c>
      <c r="G141" s="12">
        <f t="shared" si="18"/>
        <v>1.0905077326652577</v>
      </c>
      <c r="H141" s="13">
        <f t="shared" si="13"/>
        <v>1.2617931493467871</v>
      </c>
    </row>
    <row r="142" spans="1:8" x14ac:dyDescent="0.25">
      <c r="A142" s="14"/>
      <c r="B142" s="14"/>
      <c r="C142" s="15">
        <v>20.46</v>
      </c>
      <c r="D142">
        <v>22.68</v>
      </c>
      <c r="E142" s="15">
        <f t="shared" si="19"/>
        <v>2.2199999999999989</v>
      </c>
      <c r="F142" s="15">
        <f t="shared" si="20"/>
        <v>0.45500000000000185</v>
      </c>
      <c r="G142" s="15">
        <f t="shared" si="18"/>
        <v>1.3707828049797051</v>
      </c>
      <c r="H142" s="16"/>
    </row>
    <row r="143" spans="1:8" x14ac:dyDescent="0.25">
      <c r="A143" s="14"/>
      <c r="B143" s="17"/>
      <c r="C143" s="18">
        <v>20.38</v>
      </c>
      <c r="D143">
        <v>22.65</v>
      </c>
      <c r="E143" s="18">
        <f t="shared" si="19"/>
        <v>2.2699999999999996</v>
      </c>
      <c r="F143" s="18">
        <f t="shared" si="20"/>
        <v>0.40500000000000114</v>
      </c>
      <c r="G143" s="18">
        <f t="shared" si="18"/>
        <v>1.3240889103953983</v>
      </c>
      <c r="H143" s="19"/>
    </row>
    <row r="144" spans="1:8" x14ac:dyDescent="0.25">
      <c r="A144" s="14"/>
      <c r="B144" s="11" t="s">
        <v>4</v>
      </c>
      <c r="C144">
        <v>20.059999999999999</v>
      </c>
      <c r="D144" s="12">
        <v>22.72</v>
      </c>
      <c r="E144" s="12">
        <f t="shared" si="19"/>
        <v>2.66</v>
      </c>
      <c r="F144" s="12">
        <f t="shared" si="20"/>
        <v>1.5000000000000568E-2</v>
      </c>
      <c r="G144" s="12">
        <f t="shared" si="18"/>
        <v>1.0104514464867642</v>
      </c>
      <c r="H144" s="13">
        <f t="shared" ref="H144:H150" si="21">AVERAGE(G144:G146)</f>
        <v>1.074254270060053</v>
      </c>
    </row>
    <row r="145" spans="1:8" x14ac:dyDescent="0.25">
      <c r="A145" s="14"/>
      <c r="B145" s="14"/>
      <c r="C145">
        <v>20.190000000000001</v>
      </c>
      <c r="D145" s="15">
        <v>22.68</v>
      </c>
      <c r="E145" s="15">
        <f t="shared" si="19"/>
        <v>2.4899999999999984</v>
      </c>
      <c r="F145" s="15">
        <f t="shared" si="20"/>
        <v>0.18500000000000227</v>
      </c>
      <c r="G145" s="15">
        <f t="shared" si="18"/>
        <v>1.1368169732360158</v>
      </c>
      <c r="H145" s="16"/>
    </row>
    <row r="146" spans="1:8" x14ac:dyDescent="0.25">
      <c r="A146" s="14"/>
      <c r="B146" s="17"/>
      <c r="C146">
        <v>20.190000000000001</v>
      </c>
      <c r="D146" s="18">
        <v>22.76</v>
      </c>
      <c r="E146" s="18">
        <f t="shared" si="19"/>
        <v>2.5700000000000003</v>
      </c>
      <c r="F146" s="18">
        <f t="shared" si="20"/>
        <v>0.10500000000000043</v>
      </c>
      <c r="G146" s="18">
        <f t="shared" si="18"/>
        <v>1.0754943904573786</v>
      </c>
      <c r="H146" s="19"/>
    </row>
    <row r="147" spans="1:8" x14ac:dyDescent="0.25">
      <c r="A147" s="14"/>
      <c r="B147" s="11" t="s">
        <v>5</v>
      </c>
      <c r="C147" s="12">
        <v>20.260000000000002</v>
      </c>
      <c r="D147" s="12">
        <v>20.22</v>
      </c>
      <c r="E147" s="12">
        <f t="shared" si="19"/>
        <v>-4.00000000000027E-2</v>
      </c>
      <c r="F147" s="12">
        <f t="shared" si="20"/>
        <v>2.7150000000000034</v>
      </c>
      <c r="G147" s="12">
        <f t="shared" si="18"/>
        <v>6.5659328704840014</v>
      </c>
      <c r="H147" s="13">
        <f t="shared" si="21"/>
        <v>6.7839986769755862</v>
      </c>
    </row>
    <row r="148" spans="1:8" x14ac:dyDescent="0.25">
      <c r="A148" s="14"/>
      <c r="B148" s="14"/>
      <c r="C148" s="15">
        <v>20.52</v>
      </c>
      <c r="D148" s="15">
        <v>20.43</v>
      </c>
      <c r="E148" s="15">
        <f t="shared" si="19"/>
        <v>-8.9999999999999858E-2</v>
      </c>
      <c r="F148" s="15">
        <f t="shared" si="20"/>
        <v>2.7650000000000006</v>
      </c>
      <c r="G148" s="15">
        <f t="shared" si="18"/>
        <v>6.7974799931092047</v>
      </c>
      <c r="H148" s="16"/>
    </row>
    <row r="149" spans="1:8" x14ac:dyDescent="0.25">
      <c r="A149" s="14"/>
      <c r="B149" s="17"/>
      <c r="C149" s="18">
        <v>20.41</v>
      </c>
      <c r="D149" s="18">
        <v>20.28</v>
      </c>
      <c r="E149" s="18">
        <f t="shared" si="19"/>
        <v>-0.12999999999999901</v>
      </c>
      <c r="F149" s="18">
        <f t="shared" si="20"/>
        <v>2.8049999999999997</v>
      </c>
      <c r="G149" s="18">
        <f t="shared" si="18"/>
        <v>6.9885831673335526</v>
      </c>
      <c r="H149" s="19"/>
    </row>
    <row r="150" spans="1:8" x14ac:dyDescent="0.25">
      <c r="A150" s="14"/>
      <c r="B150" s="11" t="s">
        <v>21</v>
      </c>
      <c r="C150" s="12">
        <v>20.46</v>
      </c>
      <c r="D150" s="12">
        <v>20.45</v>
      </c>
      <c r="E150" s="12">
        <f t="shared" si="19"/>
        <v>-1.0000000000001563E-2</v>
      </c>
      <c r="F150" s="12">
        <f t="shared" si="20"/>
        <v>2.6850000000000023</v>
      </c>
      <c r="G150" s="12">
        <f t="shared" si="18"/>
        <v>6.4308079259452215</v>
      </c>
      <c r="H150" s="13">
        <f t="shared" si="21"/>
        <v>5.7913001548641825</v>
      </c>
    </row>
    <row r="151" spans="1:8" x14ac:dyDescent="0.25">
      <c r="A151" s="14"/>
      <c r="B151" s="14"/>
      <c r="C151" s="15">
        <v>20.14</v>
      </c>
      <c r="D151" s="15">
        <v>20.440000000000001</v>
      </c>
      <c r="E151" s="15">
        <f t="shared" si="19"/>
        <v>0.30000000000000071</v>
      </c>
      <c r="F151" s="15">
        <f t="shared" si="20"/>
        <v>2.375</v>
      </c>
      <c r="G151" s="15">
        <f t="shared" si="18"/>
        <v>5.1873582186040386</v>
      </c>
      <c r="H151" s="16"/>
    </row>
    <row r="152" spans="1:8" x14ac:dyDescent="0.25">
      <c r="A152" s="17"/>
      <c r="B152" s="17"/>
      <c r="C152" s="18">
        <v>20.07</v>
      </c>
      <c r="D152" s="18">
        <v>20.22</v>
      </c>
      <c r="E152" s="18">
        <f t="shared" si="19"/>
        <v>0.14999999999999858</v>
      </c>
      <c r="F152" s="18">
        <f t="shared" si="20"/>
        <v>2.5250000000000021</v>
      </c>
      <c r="G152" s="18">
        <f t="shared" si="18"/>
        <v>5.7557343200432882</v>
      </c>
      <c r="H152" s="19"/>
    </row>
  </sheetData>
  <mergeCells count="111">
    <mergeCell ref="H144:H146"/>
    <mergeCell ref="B147:B149"/>
    <mergeCell ref="H147:H149"/>
    <mergeCell ref="B150:B152"/>
    <mergeCell ref="H150:H152"/>
    <mergeCell ref="B132:B134"/>
    <mergeCell ref="H132:H134"/>
    <mergeCell ref="B135:B137"/>
    <mergeCell ref="H135:H137"/>
    <mergeCell ref="A138:A152"/>
    <mergeCell ref="B138:B140"/>
    <mergeCell ref="H138:H140"/>
    <mergeCell ref="B141:B143"/>
    <mergeCell ref="H141:H143"/>
    <mergeCell ref="B144:B146"/>
    <mergeCell ref="H117:H119"/>
    <mergeCell ref="B120:B122"/>
    <mergeCell ref="H120:H122"/>
    <mergeCell ref="A123:A137"/>
    <mergeCell ref="B123:B125"/>
    <mergeCell ref="H123:H125"/>
    <mergeCell ref="B126:B128"/>
    <mergeCell ref="H126:H128"/>
    <mergeCell ref="B129:B131"/>
    <mergeCell ref="H129:H131"/>
    <mergeCell ref="B105:B107"/>
    <mergeCell ref="H105:H107"/>
    <mergeCell ref="A108:A122"/>
    <mergeCell ref="B108:B110"/>
    <mergeCell ref="H108:H110"/>
    <mergeCell ref="B111:B113"/>
    <mergeCell ref="H111:H113"/>
    <mergeCell ref="B114:B116"/>
    <mergeCell ref="H114:H116"/>
    <mergeCell ref="B117:B119"/>
    <mergeCell ref="H90:H92"/>
    <mergeCell ref="A93:A107"/>
    <mergeCell ref="B93:B95"/>
    <mergeCell ref="H93:H95"/>
    <mergeCell ref="B96:B98"/>
    <mergeCell ref="H96:H98"/>
    <mergeCell ref="B99:B101"/>
    <mergeCell ref="H99:H101"/>
    <mergeCell ref="B102:B104"/>
    <mergeCell ref="H102:H104"/>
    <mergeCell ref="A78:A92"/>
    <mergeCell ref="B78:B80"/>
    <mergeCell ref="H78:H80"/>
    <mergeCell ref="B81:B83"/>
    <mergeCell ref="H81:H83"/>
    <mergeCell ref="B84:B86"/>
    <mergeCell ref="H84:H86"/>
    <mergeCell ref="B87:B89"/>
    <mergeCell ref="H87:H89"/>
    <mergeCell ref="B90:B92"/>
    <mergeCell ref="B69:B71"/>
    <mergeCell ref="H69:H71"/>
    <mergeCell ref="B72:B74"/>
    <mergeCell ref="H72:H74"/>
    <mergeCell ref="B75:B77"/>
    <mergeCell ref="H75:H77"/>
    <mergeCell ref="H54:H56"/>
    <mergeCell ref="B57:B59"/>
    <mergeCell ref="H57:H59"/>
    <mergeCell ref="B60:B62"/>
    <mergeCell ref="H60:H62"/>
    <mergeCell ref="A63:A77"/>
    <mergeCell ref="B63:B65"/>
    <mergeCell ref="H63:H65"/>
    <mergeCell ref="B66:B68"/>
    <mergeCell ref="H66:H68"/>
    <mergeCell ref="B42:B44"/>
    <mergeCell ref="H42:H44"/>
    <mergeCell ref="B45:B47"/>
    <mergeCell ref="H45:H47"/>
    <mergeCell ref="A48:A62"/>
    <mergeCell ref="B48:B50"/>
    <mergeCell ref="H48:H50"/>
    <mergeCell ref="B51:B53"/>
    <mergeCell ref="H51:H53"/>
    <mergeCell ref="B54:B56"/>
    <mergeCell ref="H27:H29"/>
    <mergeCell ref="B30:B32"/>
    <mergeCell ref="H30:H32"/>
    <mergeCell ref="A33:A47"/>
    <mergeCell ref="B33:B35"/>
    <mergeCell ref="H33:H35"/>
    <mergeCell ref="B36:B38"/>
    <mergeCell ref="H36:H38"/>
    <mergeCell ref="B39:B41"/>
    <mergeCell ref="H39:H41"/>
    <mergeCell ref="B15:B17"/>
    <mergeCell ref="H15:H17"/>
    <mergeCell ref="A18:A32"/>
    <mergeCell ref="B18:B20"/>
    <mergeCell ref="H18:H20"/>
    <mergeCell ref="B21:B23"/>
    <mergeCell ref="H21:H23"/>
    <mergeCell ref="B24:B26"/>
    <mergeCell ref="H24:H26"/>
    <mergeCell ref="B27:B29"/>
    <mergeCell ref="A1:H1"/>
    <mergeCell ref="A3:A17"/>
    <mergeCell ref="B3:B5"/>
    <mergeCell ref="H3:H5"/>
    <mergeCell ref="B6:B8"/>
    <mergeCell ref="H6:H8"/>
    <mergeCell ref="B9:B11"/>
    <mergeCell ref="H9:H11"/>
    <mergeCell ref="B12:B14"/>
    <mergeCell ref="H12:H14"/>
  </mergeCells>
  <phoneticPr fontId="3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BE0FB0-4103-40D8-8E2A-3AF62C9F1720}">
  <dimension ref="A1:M29"/>
  <sheetViews>
    <sheetView workbookViewId="0">
      <selection activeCell="C23" sqref="C23"/>
    </sheetView>
  </sheetViews>
  <sheetFormatPr defaultColWidth="9.21875" defaultRowHeight="13.8" x14ac:dyDescent="0.25"/>
  <cols>
    <col min="1" max="1" width="16.6640625" style="3" customWidth="1"/>
    <col min="2" max="2" width="13.109375" style="3" customWidth="1"/>
    <col min="3" max="3" width="12.44140625" style="3" customWidth="1"/>
    <col min="4" max="4" width="14.44140625" style="3" customWidth="1"/>
    <col min="5" max="5" width="13.5546875" style="3" customWidth="1"/>
    <col min="6" max="6" width="14.21875" style="3" customWidth="1"/>
    <col min="7" max="7" width="10.77734375" style="3" customWidth="1"/>
    <col min="8" max="8" width="17" style="3" customWidth="1"/>
    <col min="9" max="9" width="12.44140625" style="3" customWidth="1"/>
    <col min="10" max="10" width="12.6640625" style="3" customWidth="1"/>
    <col min="11" max="11" width="13.88671875" style="3" customWidth="1"/>
    <col min="12" max="12" width="12.5546875" style="3" customWidth="1"/>
    <col min="13" max="13" width="12.6640625" style="3" customWidth="1"/>
    <col min="14" max="16384" width="9.21875" style="3"/>
  </cols>
  <sheetData>
    <row r="1" spans="1:13" ht="16.2" x14ac:dyDescent="0.25">
      <c r="B1" s="20" t="s">
        <v>27</v>
      </c>
      <c r="C1" s="20" t="s">
        <v>28</v>
      </c>
      <c r="D1" s="20" t="s">
        <v>29</v>
      </c>
      <c r="E1" s="20" t="s">
        <v>30</v>
      </c>
      <c r="F1" s="21" t="s">
        <v>6</v>
      </c>
      <c r="G1" s="22"/>
      <c r="I1" s="20" t="s">
        <v>27</v>
      </c>
      <c r="J1" s="20" t="s">
        <v>28</v>
      </c>
      <c r="K1" s="20" t="s">
        <v>29</v>
      </c>
      <c r="L1" s="20" t="s">
        <v>30</v>
      </c>
      <c r="M1" s="21" t="s">
        <v>6</v>
      </c>
    </row>
    <row r="2" spans="1:13" x14ac:dyDescent="0.25">
      <c r="A2" s="23" t="s">
        <v>31</v>
      </c>
      <c r="B2" s="24">
        <v>25017.874</v>
      </c>
      <c r="C2" s="24">
        <v>28504.267</v>
      </c>
      <c r="D2" s="24">
        <v>10429.489</v>
      </c>
      <c r="E2" s="24">
        <v>7528.125</v>
      </c>
      <c r="F2" s="24">
        <v>8756.4390000000003</v>
      </c>
      <c r="H2" s="23" t="s">
        <v>32</v>
      </c>
      <c r="I2" s="25">
        <v>15714.045</v>
      </c>
      <c r="J2" s="25">
        <v>16919.146000000001</v>
      </c>
      <c r="K2" s="25">
        <v>29453.631000000001</v>
      </c>
      <c r="L2" s="25">
        <v>30079.731</v>
      </c>
      <c r="M2" s="25">
        <v>29770.923999999999</v>
      </c>
    </row>
    <row r="3" spans="1:13" x14ac:dyDescent="0.25">
      <c r="A3" s="26"/>
      <c r="B3" s="27">
        <v>26577.844000000001</v>
      </c>
      <c r="C3" s="27">
        <v>28005.238000000001</v>
      </c>
      <c r="D3" s="27">
        <v>12026.388000000001</v>
      </c>
      <c r="E3" s="27">
        <v>9154.0750000000007</v>
      </c>
      <c r="F3" s="27">
        <v>10391.803</v>
      </c>
      <c r="H3" s="26"/>
      <c r="I3" s="28">
        <v>14132.66</v>
      </c>
      <c r="J3" s="28">
        <v>14163.832</v>
      </c>
      <c r="K3" s="28">
        <v>25983.710999999999</v>
      </c>
      <c r="L3" s="28">
        <v>27457.489000000001</v>
      </c>
      <c r="M3" s="29">
        <v>27759.367999999999</v>
      </c>
    </row>
    <row r="4" spans="1:13" x14ac:dyDescent="0.25">
      <c r="A4" s="26"/>
      <c r="B4" s="27">
        <v>23010.874</v>
      </c>
      <c r="C4" s="27">
        <v>25546.752</v>
      </c>
      <c r="D4" s="27">
        <v>8078.125</v>
      </c>
      <c r="E4" s="27">
        <v>7585.8320000000003</v>
      </c>
      <c r="F4" s="27">
        <v>10120.316999999999</v>
      </c>
      <c r="H4" s="26"/>
      <c r="I4" s="28">
        <v>13486.66</v>
      </c>
      <c r="J4" s="28">
        <v>14235.64</v>
      </c>
      <c r="K4" s="28">
        <v>29890.539000000001</v>
      </c>
      <c r="L4" s="28">
        <v>25141.831999999999</v>
      </c>
      <c r="M4" s="29">
        <v>24952.125</v>
      </c>
    </row>
    <row r="5" spans="1:13" ht="14.4" x14ac:dyDescent="0.25">
      <c r="A5" s="30" t="s">
        <v>33</v>
      </c>
      <c r="B5" s="31">
        <v>27857.852999999999</v>
      </c>
      <c r="C5" s="31">
        <v>29900.66</v>
      </c>
      <c r="D5" s="31">
        <v>28832.539000000001</v>
      </c>
      <c r="E5" s="31">
        <v>28216.61</v>
      </c>
      <c r="F5" s="31">
        <v>27401.338</v>
      </c>
      <c r="H5" s="30" t="s">
        <v>33</v>
      </c>
      <c r="I5" s="25">
        <v>27857.852999999999</v>
      </c>
      <c r="J5" s="25">
        <v>29900.66</v>
      </c>
      <c r="K5" s="25">
        <v>28832.539000000001</v>
      </c>
      <c r="L5" s="25">
        <v>28216.61</v>
      </c>
      <c r="M5" s="25">
        <v>27401.338</v>
      </c>
    </row>
    <row r="6" spans="1:13" x14ac:dyDescent="0.25">
      <c r="A6" s="32"/>
      <c r="B6" s="33"/>
      <c r="C6" s="33"/>
      <c r="D6" s="33"/>
      <c r="E6" s="33"/>
      <c r="F6" s="33"/>
      <c r="H6" s="32"/>
      <c r="I6" s="33"/>
      <c r="J6" s="33"/>
      <c r="K6" s="33"/>
      <c r="L6" s="33"/>
      <c r="M6" s="33"/>
    </row>
    <row r="7" spans="1:13" ht="14.4" x14ac:dyDescent="0.25">
      <c r="A7" s="32" t="s">
        <v>34</v>
      </c>
      <c r="B7" s="33">
        <f>B2/27857.853</f>
        <v>0.89805463472005542</v>
      </c>
      <c r="C7" s="33">
        <f>C2/29900.66</f>
        <v>0.95329892383646386</v>
      </c>
      <c r="D7" s="33">
        <f>D2/28832.539</f>
        <v>0.36172634675010756</v>
      </c>
      <c r="E7" s="33">
        <f>E2/28216.61</f>
        <v>0.26679764153099894</v>
      </c>
      <c r="F7" s="33">
        <f>F2/27401.338</f>
        <v>0.3195624607820246</v>
      </c>
      <c r="H7" s="32" t="s">
        <v>35</v>
      </c>
      <c r="I7" s="33">
        <f>I2/27857.853</f>
        <v>0.5640795433876401</v>
      </c>
      <c r="J7" s="33">
        <f>J2/29900.66</f>
        <v>0.5658452355232293</v>
      </c>
      <c r="K7" s="33">
        <f>K2/28832.539</f>
        <v>1.021541356451473</v>
      </c>
      <c r="L7" s="33">
        <f>L2/28216.61</f>
        <v>1.0660292288832711</v>
      </c>
      <c r="M7" s="33">
        <f>M2/27401.338</f>
        <v>1.0864770180200689</v>
      </c>
    </row>
    <row r="8" spans="1:13" x14ac:dyDescent="0.25">
      <c r="B8" s="33">
        <f t="shared" ref="B8:B9" si="0">B3/27857.853</f>
        <v>0.95405213029159142</v>
      </c>
      <c r="C8" s="33">
        <f t="shared" ref="C8:C9" si="1">C3/29900.66</f>
        <v>0.93660935912451437</v>
      </c>
      <c r="D8" s="33">
        <f t="shared" ref="D8:D9" si="2">D3/28832.539</f>
        <v>0.4171116529140913</v>
      </c>
      <c r="E8" s="33">
        <f t="shared" ref="E8:E9" si="3">E3/28216.61</f>
        <v>0.32442150208689141</v>
      </c>
      <c r="F8" s="33">
        <f t="shared" ref="F8:F9" si="4">F3/27401.338</f>
        <v>0.37924436390660921</v>
      </c>
      <c r="I8" s="33">
        <f t="shared" ref="I8:I9" si="5">I3/27857.853</f>
        <v>0.50731332382290917</v>
      </c>
      <c r="J8" s="33">
        <f t="shared" ref="J8:J9" si="6">J3/29900.66</f>
        <v>0.47369629968034149</v>
      </c>
      <c r="K8" s="33">
        <f t="shared" ref="K8:K9" si="7">K3/28832.539</f>
        <v>0.90119399474323081</v>
      </c>
      <c r="L8" s="33">
        <f t="shared" ref="L8:L9" si="8">L3/28216.61</f>
        <v>0.97309666185980526</v>
      </c>
      <c r="M8" s="33">
        <f t="shared" ref="M8:M9" si="9">M3/27401.338</f>
        <v>1.0130661502733918</v>
      </c>
    </row>
    <row r="9" spans="1:13" x14ac:dyDescent="0.25">
      <c r="B9" s="33">
        <f t="shared" si="0"/>
        <v>0.82601031744980491</v>
      </c>
      <c r="C9" s="33">
        <f t="shared" si="1"/>
        <v>0.85438756201368127</v>
      </c>
      <c r="D9" s="33">
        <f t="shared" si="2"/>
        <v>0.28017390351921484</v>
      </c>
      <c r="E9" s="33">
        <f t="shared" si="3"/>
        <v>0.2688427844450485</v>
      </c>
      <c r="F9" s="33">
        <f t="shared" si="4"/>
        <v>0.36933659954853298</v>
      </c>
      <c r="I9" s="33">
        <f t="shared" si="5"/>
        <v>0.48412417137817476</v>
      </c>
      <c r="J9" s="33">
        <f t="shared" si="6"/>
        <v>0.47609785202065774</v>
      </c>
      <c r="K9" s="33">
        <f t="shared" si="7"/>
        <v>1.0366946525243579</v>
      </c>
      <c r="L9" s="33">
        <f t="shared" si="8"/>
        <v>0.89102950354418897</v>
      </c>
      <c r="M9" s="33">
        <f t="shared" si="9"/>
        <v>0.91061702899325569</v>
      </c>
    </row>
    <row r="29" spans="12:12" x14ac:dyDescent="0.25">
      <c r="L29" s="34"/>
    </row>
  </sheetData>
  <mergeCells count="2">
    <mergeCell ref="A2:A4"/>
    <mergeCell ref="H2:H4"/>
  </mergeCells>
  <phoneticPr fontId="3" type="noConversion"/>
  <hyperlinks>
    <hyperlink ref="F1" r:id="rId1" xr:uid="{E44E6367-4EC0-44F7-A957-9853AED5179A}"/>
    <hyperlink ref="M1" r:id="rId2" xr:uid="{951CD2FB-6D47-4A38-85BB-4F5092B4087E}"/>
  </hyperlink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DFD097-128D-4A57-BCDE-E75F0451271C}">
  <dimension ref="A1:S15"/>
  <sheetViews>
    <sheetView workbookViewId="0">
      <selection activeCell="H34" sqref="H34"/>
    </sheetView>
  </sheetViews>
  <sheetFormatPr defaultRowHeight="13.8" x14ac:dyDescent="0.25"/>
  <cols>
    <col min="2" max="3" width="8.88671875" style="47"/>
    <col min="4" max="4" width="11" style="47" customWidth="1"/>
    <col min="5" max="5" width="13.21875" style="47" customWidth="1"/>
    <col min="6" max="6" width="15.33203125" style="47" customWidth="1"/>
  </cols>
  <sheetData>
    <row r="1" spans="1:19" ht="15.6" x14ac:dyDescent="0.25">
      <c r="A1" s="35"/>
      <c r="B1" s="36" t="s">
        <v>36</v>
      </c>
      <c r="C1" s="36" t="s">
        <v>28</v>
      </c>
      <c r="D1" s="36" t="s">
        <v>29</v>
      </c>
      <c r="E1" s="36" t="s">
        <v>30</v>
      </c>
      <c r="F1" s="36" t="s">
        <v>6</v>
      </c>
    </row>
    <row r="2" spans="1:19" ht="13.8" customHeight="1" x14ac:dyDescent="0.25">
      <c r="A2" s="37" t="s">
        <v>37</v>
      </c>
      <c r="B2" s="38">
        <v>78.599999999999994</v>
      </c>
      <c r="C2" s="38">
        <v>74.900000000000006</v>
      </c>
      <c r="D2" s="38">
        <v>26.1</v>
      </c>
      <c r="E2" s="38">
        <v>24.9</v>
      </c>
      <c r="F2" s="38">
        <v>24.6</v>
      </c>
    </row>
    <row r="3" spans="1:19" ht="13.8" customHeight="1" x14ac:dyDescent="0.25">
      <c r="A3" s="37"/>
      <c r="B3" s="38">
        <v>71.900000000000006</v>
      </c>
      <c r="C3" s="38">
        <v>70.599999999999994</v>
      </c>
      <c r="D3" s="38">
        <v>20.3</v>
      </c>
      <c r="E3" s="38">
        <v>19.899999999999999</v>
      </c>
      <c r="F3" s="38">
        <v>24.3</v>
      </c>
    </row>
    <row r="4" spans="1:19" ht="13.8" customHeight="1" x14ac:dyDescent="0.25">
      <c r="A4" s="37"/>
      <c r="B4" s="38">
        <v>82.3</v>
      </c>
      <c r="C4" s="38">
        <v>79.8</v>
      </c>
      <c r="D4" s="38">
        <v>21.6</v>
      </c>
      <c r="E4" s="38">
        <v>24.8</v>
      </c>
      <c r="F4" s="38">
        <v>19.8</v>
      </c>
    </row>
    <row r="5" spans="1:19" ht="15.6" x14ac:dyDescent="0.25">
      <c r="A5" s="39"/>
      <c r="B5" s="40"/>
      <c r="C5" s="40"/>
      <c r="D5" s="40"/>
      <c r="E5" s="40"/>
      <c r="F5" s="40"/>
    </row>
    <row r="6" spans="1:19" ht="15.6" x14ac:dyDescent="0.25">
      <c r="A6" s="39"/>
      <c r="B6" s="41"/>
      <c r="C6" s="41"/>
      <c r="D6" s="41"/>
      <c r="E6" s="41"/>
      <c r="F6" s="41"/>
    </row>
    <row r="7" spans="1:19" ht="15.6" x14ac:dyDescent="0.25">
      <c r="A7" s="42"/>
      <c r="B7" s="43"/>
      <c r="C7" s="43"/>
      <c r="D7" s="43"/>
      <c r="E7" s="43"/>
      <c r="F7" s="43"/>
    </row>
    <row r="8" spans="1:19" ht="15.6" x14ac:dyDescent="0.25">
      <c r="A8" s="44"/>
      <c r="B8" s="43"/>
      <c r="C8" s="43"/>
      <c r="D8" s="43"/>
      <c r="E8" s="43"/>
      <c r="F8" s="43"/>
    </row>
    <row r="9" spans="1:19" ht="13.8" customHeight="1" x14ac:dyDescent="0.25">
      <c r="A9" s="37" t="s">
        <v>38</v>
      </c>
      <c r="B9" s="45">
        <v>7.27</v>
      </c>
      <c r="C9" s="45">
        <v>7.21</v>
      </c>
      <c r="D9" s="38">
        <v>24.6</v>
      </c>
      <c r="E9" s="38">
        <v>25</v>
      </c>
      <c r="F9" s="38">
        <v>27.3</v>
      </c>
    </row>
    <row r="10" spans="1:19" ht="13.8" customHeight="1" x14ac:dyDescent="0.25">
      <c r="A10" s="37"/>
      <c r="B10" s="45">
        <v>5.22</v>
      </c>
      <c r="C10" s="45">
        <v>5.29</v>
      </c>
      <c r="D10" s="38">
        <v>22.8</v>
      </c>
      <c r="E10" s="38">
        <v>28.8</v>
      </c>
      <c r="F10" s="38">
        <v>26.8</v>
      </c>
    </row>
    <row r="11" spans="1:19" ht="13.8" customHeight="1" x14ac:dyDescent="0.25">
      <c r="A11" s="37"/>
      <c r="B11" s="45">
        <v>6.07</v>
      </c>
      <c r="C11" s="45">
        <v>5.88</v>
      </c>
      <c r="D11" s="38">
        <v>26.6</v>
      </c>
      <c r="E11" s="38">
        <v>25.6</v>
      </c>
      <c r="F11" s="38">
        <v>23.7</v>
      </c>
    </row>
    <row r="12" spans="1:19" ht="15.6" x14ac:dyDescent="0.25">
      <c r="A12" s="35"/>
      <c r="B12" s="41"/>
      <c r="C12" s="41"/>
      <c r="D12" s="41"/>
      <c r="E12" s="41"/>
      <c r="F12" s="41"/>
    </row>
    <row r="13" spans="1:19" ht="15.6" x14ac:dyDescent="0.25">
      <c r="A13" s="35"/>
      <c r="B13" s="46"/>
      <c r="C13" s="46"/>
      <c r="D13" s="46"/>
      <c r="E13" s="46"/>
      <c r="F13" s="46"/>
      <c r="O13" s="38"/>
      <c r="P13" s="38"/>
      <c r="Q13" s="38"/>
      <c r="R13" s="38"/>
      <c r="S13" s="38"/>
    </row>
    <row r="14" spans="1:19" ht="15.6" x14ac:dyDescent="0.25">
      <c r="A14" s="44"/>
      <c r="O14" s="38"/>
      <c r="P14" s="38"/>
      <c r="Q14" s="38"/>
      <c r="R14" s="38"/>
      <c r="S14" s="38"/>
    </row>
    <row r="15" spans="1:19" x14ac:dyDescent="0.25">
      <c r="O15" s="38"/>
      <c r="P15" s="38"/>
      <c r="Q15" s="38"/>
      <c r="R15" s="38"/>
      <c r="S15" s="38"/>
    </row>
  </sheetData>
  <mergeCells count="2">
    <mergeCell ref="A2:A4"/>
    <mergeCell ref="A9:A11"/>
  </mergeCells>
  <phoneticPr fontId="3" type="noConversion"/>
  <hyperlinks>
    <hyperlink ref="F1" r:id="rId1" xr:uid="{11B6931E-4700-405D-9512-98D00CE11E86}"/>
  </hyperlink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F0F907-D4E8-40DB-9123-0DEC933FB3D9}">
  <dimension ref="A1:L13"/>
  <sheetViews>
    <sheetView workbookViewId="0">
      <selection activeCell="K30" sqref="K30"/>
    </sheetView>
  </sheetViews>
  <sheetFormatPr defaultRowHeight="13.8" x14ac:dyDescent="0.25"/>
  <cols>
    <col min="1" max="1" width="16.77734375" customWidth="1"/>
    <col min="9" max="9" width="8.5546875" customWidth="1"/>
    <col min="10" max="10" width="11" customWidth="1"/>
    <col min="11" max="11" width="12.109375" customWidth="1"/>
    <col min="12" max="12" width="13.6640625" customWidth="1"/>
  </cols>
  <sheetData>
    <row r="1" spans="1:12" x14ac:dyDescent="0.25">
      <c r="A1" s="3" t="s">
        <v>39</v>
      </c>
      <c r="B1" s="3" t="s">
        <v>40</v>
      </c>
      <c r="C1" s="3" t="s">
        <v>41</v>
      </c>
      <c r="D1" s="3" t="s">
        <v>42</v>
      </c>
      <c r="E1" s="3" t="s">
        <v>43</v>
      </c>
      <c r="F1" s="3"/>
      <c r="G1" s="3"/>
      <c r="H1" s="3" t="s">
        <v>2</v>
      </c>
      <c r="I1" s="3" t="s">
        <v>3</v>
      </c>
      <c r="J1" s="3" t="s">
        <v>4</v>
      </c>
      <c r="K1" s="3" t="s">
        <v>5</v>
      </c>
      <c r="L1" s="3" t="s">
        <v>21</v>
      </c>
    </row>
    <row r="2" spans="1:12" x14ac:dyDescent="0.25">
      <c r="A2" s="3" t="s">
        <v>2</v>
      </c>
      <c r="B2">
        <v>455.11</v>
      </c>
      <c r="C2" s="43">
        <v>3.38</v>
      </c>
      <c r="D2" s="43">
        <v>6.16</v>
      </c>
      <c r="E2" s="43">
        <v>0.04</v>
      </c>
      <c r="F2" s="3"/>
      <c r="G2" s="26" t="s">
        <v>41</v>
      </c>
      <c r="H2" s="48">
        <v>3.38</v>
      </c>
      <c r="I2" s="48">
        <v>3.28</v>
      </c>
      <c r="J2" s="48">
        <v>11.3</v>
      </c>
      <c r="K2" s="48">
        <v>11.19</v>
      </c>
      <c r="L2" s="48">
        <v>11.98</v>
      </c>
    </row>
    <row r="3" spans="1:12" x14ac:dyDescent="0.25">
      <c r="A3" s="3" t="s">
        <v>3</v>
      </c>
      <c r="B3">
        <v>455.11</v>
      </c>
      <c r="C3" s="43">
        <v>3.28</v>
      </c>
      <c r="D3" s="43">
        <v>4.67</v>
      </c>
      <c r="E3" s="43">
        <v>0.03</v>
      </c>
      <c r="F3" s="3"/>
      <c r="G3" s="26"/>
      <c r="H3" s="49">
        <v>2.58</v>
      </c>
      <c r="I3" s="49">
        <v>2.78</v>
      </c>
      <c r="J3" s="49">
        <v>9.8800000000000008</v>
      </c>
      <c r="K3" s="49">
        <v>10.25</v>
      </c>
      <c r="L3" s="49">
        <v>11.03</v>
      </c>
    </row>
    <row r="4" spans="1:12" x14ac:dyDescent="0.25">
      <c r="A4" s="3" t="s">
        <v>4</v>
      </c>
      <c r="B4">
        <v>455.11</v>
      </c>
      <c r="C4" s="43">
        <v>11.3</v>
      </c>
      <c r="D4" s="43">
        <v>19.75</v>
      </c>
      <c r="E4" s="43">
        <v>3.24</v>
      </c>
      <c r="F4" s="3"/>
      <c r="G4" s="26"/>
      <c r="H4" s="49">
        <v>3.15</v>
      </c>
      <c r="I4" s="49">
        <v>2.87</v>
      </c>
      <c r="J4" s="49">
        <v>10.58</v>
      </c>
      <c r="K4" s="49">
        <v>11.03</v>
      </c>
      <c r="L4" s="49">
        <v>9.98</v>
      </c>
    </row>
    <row r="5" spans="1:12" x14ac:dyDescent="0.25">
      <c r="A5" s="3" t="s">
        <v>5</v>
      </c>
      <c r="B5">
        <v>455.11</v>
      </c>
      <c r="C5" s="43">
        <v>11.19</v>
      </c>
      <c r="D5" s="43">
        <v>20.55</v>
      </c>
      <c r="E5" s="43">
        <v>3.08</v>
      </c>
      <c r="F5" s="3"/>
      <c r="G5" s="26"/>
      <c r="H5" s="49">
        <v>2.89</v>
      </c>
      <c r="I5" s="49">
        <v>3.53</v>
      </c>
      <c r="J5" s="49">
        <v>10.87</v>
      </c>
      <c r="K5" s="49">
        <v>9.8699999999999992</v>
      </c>
      <c r="L5" s="49">
        <v>10.87</v>
      </c>
    </row>
    <row r="6" spans="1:12" x14ac:dyDescent="0.25">
      <c r="A6" s="3" t="s">
        <v>21</v>
      </c>
      <c r="B6">
        <v>455.11</v>
      </c>
      <c r="C6" s="43">
        <v>11.98</v>
      </c>
      <c r="D6" s="43">
        <v>21.76</v>
      </c>
      <c r="E6" s="43">
        <v>3.83</v>
      </c>
      <c r="F6" s="3"/>
      <c r="G6" s="26"/>
      <c r="H6" s="49">
        <v>3.56</v>
      </c>
      <c r="I6" s="49">
        <v>3.02</v>
      </c>
      <c r="J6" s="49">
        <v>9.99</v>
      </c>
      <c r="K6" s="49">
        <v>9.6199999999999992</v>
      </c>
      <c r="L6" s="49">
        <v>10.52</v>
      </c>
    </row>
    <row r="7" spans="1:12" x14ac:dyDescent="0.25">
      <c r="H7" s="50">
        <f>AVERAGE(H2:H6)</f>
        <v>3.1120000000000001</v>
      </c>
      <c r="I7" s="49"/>
      <c r="J7" s="49"/>
      <c r="K7" s="49"/>
      <c r="L7" s="49"/>
    </row>
    <row r="8" spans="1:12" x14ac:dyDescent="0.25">
      <c r="H8" s="49"/>
      <c r="I8" s="49"/>
      <c r="J8" s="49"/>
      <c r="K8" s="49"/>
      <c r="L8" s="49"/>
    </row>
    <row r="9" spans="1:12" x14ac:dyDescent="0.25">
      <c r="H9" s="48">
        <f>H2/3.11</f>
        <v>1.0868167202572347</v>
      </c>
      <c r="I9" s="48">
        <f t="shared" ref="I9:L9" si="0">I2/3.11</f>
        <v>1.0546623794212218</v>
      </c>
      <c r="J9" s="48">
        <f t="shared" si="0"/>
        <v>3.6334405144694539</v>
      </c>
      <c r="K9" s="48">
        <f t="shared" si="0"/>
        <v>3.598070739549839</v>
      </c>
      <c r="L9" s="48">
        <f t="shared" si="0"/>
        <v>3.852090032154341</v>
      </c>
    </row>
    <row r="10" spans="1:12" x14ac:dyDescent="0.25">
      <c r="H10" s="48">
        <f t="shared" ref="H10:L13" si="1">H3/3.11</f>
        <v>0.82958199356913187</v>
      </c>
      <c r="I10" s="48">
        <f t="shared" si="1"/>
        <v>0.89389067524115751</v>
      </c>
      <c r="J10" s="48">
        <f t="shared" si="1"/>
        <v>3.176848874598071</v>
      </c>
      <c r="K10" s="48">
        <f t="shared" si="1"/>
        <v>3.2958199356913185</v>
      </c>
      <c r="L10" s="48">
        <f t="shared" si="1"/>
        <v>3.5466237942122185</v>
      </c>
    </row>
    <row r="11" spans="1:12" x14ac:dyDescent="0.25">
      <c r="H11" s="48">
        <f t="shared" si="1"/>
        <v>1.0128617363344052</v>
      </c>
      <c r="I11" s="48">
        <f t="shared" si="1"/>
        <v>0.92282958199356924</v>
      </c>
      <c r="J11" s="48">
        <f t="shared" si="1"/>
        <v>3.401929260450161</v>
      </c>
      <c r="K11" s="48">
        <f t="shared" si="1"/>
        <v>3.5466237942122185</v>
      </c>
      <c r="L11" s="48">
        <f t="shared" si="1"/>
        <v>3.209003215434084</v>
      </c>
    </row>
    <row r="12" spans="1:12" x14ac:dyDescent="0.25">
      <c r="H12" s="48">
        <f t="shared" si="1"/>
        <v>0.92926045016077174</v>
      </c>
      <c r="I12" s="48">
        <f t="shared" si="1"/>
        <v>1.135048231511254</v>
      </c>
      <c r="J12" s="48">
        <f t="shared" si="1"/>
        <v>3.495176848874598</v>
      </c>
      <c r="K12" s="48">
        <f t="shared" si="1"/>
        <v>3.1736334405144695</v>
      </c>
      <c r="L12" s="48">
        <f t="shared" si="1"/>
        <v>3.495176848874598</v>
      </c>
    </row>
    <row r="13" spans="1:12" x14ac:dyDescent="0.25">
      <c r="H13" s="48">
        <f t="shared" si="1"/>
        <v>1.144694533762058</v>
      </c>
      <c r="I13" s="48">
        <f t="shared" si="1"/>
        <v>0.97106109324758849</v>
      </c>
      <c r="J13" s="48">
        <f t="shared" si="1"/>
        <v>3.212218649517685</v>
      </c>
      <c r="K13" s="48">
        <f t="shared" si="1"/>
        <v>3.093247588424437</v>
      </c>
      <c r="L13" s="48">
        <f t="shared" si="1"/>
        <v>3.382636655948553</v>
      </c>
    </row>
  </sheetData>
  <mergeCells count="1">
    <mergeCell ref="G2:G6"/>
  </mergeCells>
  <phoneticPr fontId="3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7F1810-7FB9-4077-8CE8-699091DE7D62}">
  <dimension ref="A1:L12"/>
  <sheetViews>
    <sheetView workbookViewId="0">
      <selection activeCell="J25" sqref="J25"/>
    </sheetView>
  </sheetViews>
  <sheetFormatPr defaultRowHeight="13.8" x14ac:dyDescent="0.25"/>
  <cols>
    <col min="1" max="1" width="14.77734375" customWidth="1"/>
    <col min="9" max="9" width="10.109375" customWidth="1"/>
    <col min="10" max="10" width="13.33203125" customWidth="1"/>
    <col min="11" max="11" width="12.109375" customWidth="1"/>
    <col min="12" max="12" width="13.6640625" customWidth="1"/>
  </cols>
  <sheetData>
    <row r="1" spans="1:12" x14ac:dyDescent="0.25">
      <c r="A1" s="3" t="s">
        <v>39</v>
      </c>
      <c r="B1" s="3" t="s">
        <v>40</v>
      </c>
      <c r="C1" s="3" t="s">
        <v>41</v>
      </c>
      <c r="D1" s="3" t="s">
        <v>42</v>
      </c>
      <c r="E1" s="3" t="s">
        <v>43</v>
      </c>
      <c r="F1" s="3"/>
      <c r="G1" s="3"/>
      <c r="H1" s="3" t="s">
        <v>2</v>
      </c>
      <c r="I1" s="3" t="s">
        <v>3</v>
      </c>
      <c r="J1" s="3" t="s">
        <v>4</v>
      </c>
      <c r="K1" s="3" t="s">
        <v>5</v>
      </c>
      <c r="L1" s="3" t="s">
        <v>21</v>
      </c>
    </row>
    <row r="2" spans="1:12" x14ac:dyDescent="0.25">
      <c r="A2" s="3" t="s">
        <v>2</v>
      </c>
      <c r="B2" s="3">
        <v>455.11</v>
      </c>
      <c r="C2" s="3">
        <v>5.25</v>
      </c>
      <c r="D2" s="3">
        <v>28.93</v>
      </c>
      <c r="E2" s="3">
        <v>1.71</v>
      </c>
      <c r="F2" s="3"/>
      <c r="G2" s="26" t="s">
        <v>41</v>
      </c>
      <c r="H2" s="51">
        <v>5.25</v>
      </c>
      <c r="I2" s="51">
        <v>4.6100000000000003</v>
      </c>
      <c r="J2" s="51">
        <v>1.94</v>
      </c>
      <c r="K2" s="51">
        <v>1.69</v>
      </c>
      <c r="L2" s="51">
        <v>1.52</v>
      </c>
    </row>
    <row r="3" spans="1:12" x14ac:dyDescent="0.25">
      <c r="A3" s="3" t="s">
        <v>3</v>
      </c>
      <c r="B3" s="3">
        <v>455.11</v>
      </c>
      <c r="C3" s="3">
        <v>4.6100000000000003</v>
      </c>
      <c r="D3" s="3">
        <v>27.03</v>
      </c>
      <c r="E3" s="3">
        <v>1.6</v>
      </c>
      <c r="F3" s="3"/>
      <c r="G3" s="26"/>
      <c r="H3" s="51">
        <v>5.55</v>
      </c>
      <c r="I3" s="51">
        <v>5.62</v>
      </c>
      <c r="J3" s="51">
        <v>1.52</v>
      </c>
      <c r="K3" s="51">
        <v>1.92</v>
      </c>
      <c r="L3" s="51">
        <v>1.82</v>
      </c>
    </row>
    <row r="4" spans="1:12" x14ac:dyDescent="0.25">
      <c r="A4" s="3" t="s">
        <v>4</v>
      </c>
      <c r="B4" s="3">
        <v>455.11</v>
      </c>
      <c r="C4" s="3">
        <v>1.94</v>
      </c>
      <c r="D4" s="3">
        <v>13.82</v>
      </c>
      <c r="E4" s="3">
        <v>0.4</v>
      </c>
      <c r="F4" s="3"/>
      <c r="G4" s="26"/>
      <c r="H4" s="51">
        <v>4.82</v>
      </c>
      <c r="I4" s="51">
        <v>5.36</v>
      </c>
      <c r="J4" s="51">
        <v>1.6910000000000001</v>
      </c>
      <c r="K4" s="51">
        <v>1.59</v>
      </c>
      <c r="L4" s="51">
        <v>1.84</v>
      </c>
    </row>
    <row r="5" spans="1:12" x14ac:dyDescent="0.25">
      <c r="A5" s="3" t="s">
        <v>5</v>
      </c>
      <c r="B5" s="3">
        <v>455.11</v>
      </c>
      <c r="C5" s="3">
        <v>1.69</v>
      </c>
      <c r="D5" s="3">
        <v>11.93</v>
      </c>
      <c r="E5" s="3">
        <v>0.3</v>
      </c>
      <c r="F5" s="3"/>
      <c r="G5" s="26"/>
      <c r="H5" s="51">
        <v>5.03</v>
      </c>
      <c r="I5" s="51">
        <v>5.46</v>
      </c>
      <c r="J5" s="51">
        <v>1.95</v>
      </c>
      <c r="K5" s="51">
        <v>1.58</v>
      </c>
      <c r="L5" s="51">
        <v>1.86</v>
      </c>
    </row>
    <row r="6" spans="1:12" x14ac:dyDescent="0.25">
      <c r="A6" s="3" t="s">
        <v>21</v>
      </c>
      <c r="B6" s="3">
        <v>455.11</v>
      </c>
      <c r="C6" s="3">
        <v>1.52</v>
      </c>
      <c r="D6" s="3">
        <v>11.14</v>
      </c>
      <c r="E6" s="3">
        <v>0.21</v>
      </c>
      <c r="F6" s="3"/>
      <c r="G6" s="26"/>
      <c r="H6" s="51">
        <v>5.23</v>
      </c>
      <c r="I6" s="51">
        <v>5.03</v>
      </c>
      <c r="J6" s="51">
        <v>1.54</v>
      </c>
      <c r="K6" s="51">
        <v>1.98</v>
      </c>
      <c r="L6" s="51">
        <v>1.68</v>
      </c>
    </row>
    <row r="7" spans="1:12" x14ac:dyDescent="0.25">
      <c r="H7" s="52">
        <f>AVERAGE(H2:H6)</f>
        <v>5.1760000000000002</v>
      </c>
    </row>
    <row r="8" spans="1:12" x14ac:dyDescent="0.25">
      <c r="H8" s="43">
        <f>H2/5.18</f>
        <v>1.0135135135135136</v>
      </c>
      <c r="I8" s="43">
        <f t="shared" ref="I8:L8" si="0">I2/5.18</f>
        <v>0.88996138996139007</v>
      </c>
      <c r="J8" s="43">
        <f t="shared" si="0"/>
        <v>0.37451737451737455</v>
      </c>
      <c r="K8" s="43">
        <f t="shared" si="0"/>
        <v>0.32625482625482627</v>
      </c>
      <c r="L8" s="43">
        <f t="shared" si="0"/>
        <v>0.29343629343629346</v>
      </c>
    </row>
    <row r="9" spans="1:12" x14ac:dyDescent="0.25">
      <c r="H9" s="43">
        <f t="shared" ref="H9:L12" si="1">H3/5.18</f>
        <v>1.0714285714285714</v>
      </c>
      <c r="I9" s="43">
        <f t="shared" si="1"/>
        <v>1.084942084942085</v>
      </c>
      <c r="J9" s="43">
        <f t="shared" si="1"/>
        <v>0.29343629343629346</v>
      </c>
      <c r="K9" s="43">
        <f t="shared" si="1"/>
        <v>0.37065637065637064</v>
      </c>
      <c r="L9" s="43">
        <f t="shared" si="1"/>
        <v>0.35135135135135137</v>
      </c>
    </row>
    <row r="10" spans="1:12" x14ac:dyDescent="0.25">
      <c r="H10" s="43">
        <f t="shared" si="1"/>
        <v>0.93050193050193064</v>
      </c>
      <c r="I10" s="43">
        <f t="shared" si="1"/>
        <v>1.0347490347490349</v>
      </c>
      <c r="J10" s="43">
        <f t="shared" si="1"/>
        <v>0.32644787644787648</v>
      </c>
      <c r="K10" s="43">
        <f t="shared" si="1"/>
        <v>0.306949806949807</v>
      </c>
      <c r="L10" s="43">
        <f t="shared" si="1"/>
        <v>0.35521235521235522</v>
      </c>
    </row>
    <row r="11" spans="1:12" x14ac:dyDescent="0.25">
      <c r="H11" s="43">
        <f t="shared" si="1"/>
        <v>0.9710424710424711</v>
      </c>
      <c r="I11" s="43">
        <f t="shared" si="1"/>
        <v>1.0540540540540542</v>
      </c>
      <c r="J11" s="43">
        <f t="shared" si="1"/>
        <v>0.37644787644787647</v>
      </c>
      <c r="K11" s="43">
        <f t="shared" si="1"/>
        <v>0.30501930501930508</v>
      </c>
      <c r="L11" s="43">
        <f t="shared" si="1"/>
        <v>0.35907335907335913</v>
      </c>
    </row>
    <row r="12" spans="1:12" x14ac:dyDescent="0.25">
      <c r="H12" s="43">
        <f t="shared" si="1"/>
        <v>1.0096525096525097</v>
      </c>
      <c r="I12" s="43">
        <f t="shared" si="1"/>
        <v>0.9710424710424711</v>
      </c>
      <c r="J12" s="43">
        <f t="shared" si="1"/>
        <v>0.29729729729729731</v>
      </c>
      <c r="K12" s="43">
        <f t="shared" si="1"/>
        <v>0.38223938223938225</v>
      </c>
      <c r="L12" s="43">
        <f t="shared" si="1"/>
        <v>0.32432432432432434</v>
      </c>
    </row>
  </sheetData>
  <mergeCells count="1">
    <mergeCell ref="G2:G6"/>
  </mergeCells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ELISA</vt:lpstr>
      <vt:lpstr>RT-qPCR</vt:lpstr>
      <vt:lpstr>WB</vt:lpstr>
      <vt:lpstr>flow cytometry</vt:lpstr>
      <vt:lpstr>IF-Arg-1</vt:lpstr>
      <vt:lpstr>IF-iNOS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zhou w</dc:creator>
  <cp:lastModifiedBy>w zhou</cp:lastModifiedBy>
  <dcterms:created xsi:type="dcterms:W3CDTF">2015-06-05T18:19:34Z</dcterms:created>
  <dcterms:modified xsi:type="dcterms:W3CDTF">2024-09-21T08:56:34Z</dcterms:modified>
</cp:coreProperties>
</file>